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"/>
  </bookViews>
  <sheets>
    <sheet name="OUT_1RUS" sheetId="42" r:id="rId1"/>
    <sheet name="OUT_4RUS" sheetId="43" r:id="rId2"/>
    <sheet name="Complementary_Inf_Rus" sheetId="44" r:id="rId3"/>
    <sheet name="General_Checks" sheetId="27" state="hidden" r:id="rId4"/>
    <sheet name="OUT_1" sheetId="2" r:id="rId5"/>
    <sheet name="OUT_1_Check" sheetId="19" state="hidden" r:id="rId6"/>
    <sheet name="OUT_2_Check" sheetId="21" state="hidden" r:id="rId7"/>
    <sheet name="OUT_3_Check" sheetId="22" state="hidden" r:id="rId8"/>
    <sheet name="OUT_4" sheetId="14" r:id="rId9"/>
    <sheet name="Complementary_Inf" sheetId="39" r:id="rId10"/>
    <sheet name="OUT_4_Check" sheetId="28" state="hidden" r:id="rId11"/>
    <sheet name="CDS_Check" sheetId="36" state="hidden" r:id="rId12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9">Complementary_Inf!$A$1:$E$19</definedName>
    <definedName name="_xlnm.Print_Area" localSheetId="2">Complementary_Inf_Rus!$A$1:$E$19</definedName>
    <definedName name="_xlnm.Print_Area" localSheetId="4">OUT_1!$A$1:$AS$55</definedName>
    <definedName name="_xlnm.Print_Area" localSheetId="5">OUT_1_Check!$A$1:$AJ$56</definedName>
    <definedName name="_xlnm.Print_Area" localSheetId="0">OUT_1RUS!$A$1:$AS$55</definedName>
    <definedName name="_xlnm.Print_Area" localSheetId="6">OUT_2_Check!#REF!</definedName>
    <definedName name="_xlnm.Print_Area" localSheetId="7">OUT_3_Check!$A$1:$O$43</definedName>
    <definedName name="_xlnm.Print_Area" localSheetId="8">OUT_4!$A$1:$P$37</definedName>
    <definedName name="_xlnm.Print_Area" localSheetId="10">OUT_4_Check!$A$1:$S$38</definedName>
    <definedName name="_xlnm.Print_Area" localSheetId="1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AS16" i="19" s="1"/>
  <c r="AS16" i="2"/>
  <c r="AS17" i="2"/>
  <c r="D18" i="2"/>
  <c r="E18" i="2"/>
  <c r="E19" i="19" s="1"/>
  <c r="F18" i="2"/>
  <c r="AS19" i="2" s="1"/>
  <c r="G18" i="2"/>
  <c r="H18" i="2"/>
  <c r="I18" i="2"/>
  <c r="I18" i="42" s="1"/>
  <c r="I19" i="42" s="1"/>
  <c r="J18" i="2"/>
  <c r="K18" i="2"/>
  <c r="L18" i="2"/>
  <c r="M18" i="2"/>
  <c r="M19" i="19" s="1"/>
  <c r="N18" i="2"/>
  <c r="O18" i="2"/>
  <c r="P18" i="2"/>
  <c r="Q18" i="2"/>
  <c r="Q18" i="42" s="1"/>
  <c r="Q47" i="42" s="1"/>
  <c r="R18" i="2"/>
  <c r="S18" i="2"/>
  <c r="T18" i="2"/>
  <c r="U18" i="2"/>
  <c r="U19" i="19" s="1"/>
  <c r="V18" i="2"/>
  <c r="W18" i="2"/>
  <c r="X18" i="2"/>
  <c r="Y18" i="2"/>
  <c r="Y18" i="42" s="1"/>
  <c r="Y47" i="42" s="1"/>
  <c r="Z18" i="2"/>
  <c r="AA18" i="2"/>
  <c r="AB18" i="2"/>
  <c r="AC18" i="2"/>
  <c r="AC19" i="19" s="1"/>
  <c r="AD18" i="2"/>
  <c r="AE18" i="2"/>
  <c r="AF18" i="2"/>
  <c r="AG18" i="2"/>
  <c r="AG18" i="42" s="1"/>
  <c r="AG47" i="42" s="1"/>
  <c r="AH18" i="2"/>
  <c r="AI18" i="2"/>
  <c r="AJ18" i="2"/>
  <c r="AK18" i="2"/>
  <c r="AK19" i="19" s="1"/>
  <c r="AL18" i="2"/>
  <c r="AM18" i="2"/>
  <c r="AN18" i="2"/>
  <c r="AO18" i="2"/>
  <c r="AO18" i="42" s="1"/>
  <c r="AO47" i="42" s="1"/>
  <c r="AP18" i="2"/>
  <c r="AQ18" i="2"/>
  <c r="AR18" i="2"/>
  <c r="AS22" i="2"/>
  <c r="AS23" i="2"/>
  <c r="AS24" i="2"/>
  <c r="G22" i="28" s="1"/>
  <c r="D25" i="2"/>
  <c r="E25" i="2"/>
  <c r="F25" i="2"/>
  <c r="G25" i="2"/>
  <c r="H25" i="2"/>
  <c r="H26" i="19" s="1"/>
  <c r="I25" i="2"/>
  <c r="J25" i="2"/>
  <c r="K25" i="2"/>
  <c r="K26" i="19" s="1"/>
  <c r="L25" i="2"/>
  <c r="M25" i="2"/>
  <c r="N25" i="2"/>
  <c r="O25" i="2"/>
  <c r="O26" i="19" s="1"/>
  <c r="P25" i="2"/>
  <c r="P26" i="19" s="1"/>
  <c r="Q25" i="2"/>
  <c r="R25" i="2"/>
  <c r="S25" i="2"/>
  <c r="S26" i="19" s="1"/>
  <c r="T25" i="2"/>
  <c r="U25" i="2"/>
  <c r="V25" i="2"/>
  <c r="W25" i="2"/>
  <c r="W26" i="19" s="1"/>
  <c r="X25" i="2"/>
  <c r="X26" i="19" s="1"/>
  <c r="Y25" i="2"/>
  <c r="Z25" i="2"/>
  <c r="AA25" i="2"/>
  <c r="AA26" i="19" s="1"/>
  <c r="AB25" i="2"/>
  <c r="AC25" i="2"/>
  <c r="AD25" i="2"/>
  <c r="AE25" i="2"/>
  <c r="AE26" i="19" s="1"/>
  <c r="AF25" i="2"/>
  <c r="AF26" i="19" s="1"/>
  <c r="AG25" i="2"/>
  <c r="AH25" i="2"/>
  <c r="AI25" i="2"/>
  <c r="AI26" i="19" s="1"/>
  <c r="AJ25" i="2"/>
  <c r="AK25" i="2"/>
  <c r="AL25" i="2"/>
  <c r="AM25" i="2"/>
  <c r="AM26" i="19" s="1"/>
  <c r="AN25" i="2"/>
  <c r="AN26" i="19" s="1"/>
  <c r="AO25" i="2"/>
  <c r="AP25" i="2"/>
  <c r="AQ25" i="2"/>
  <c r="AQ26" i="19" s="1"/>
  <c r="AR25" i="2"/>
  <c r="AS29" i="2"/>
  <c r="AS30" i="2"/>
  <c r="AS31" i="19" s="1"/>
  <c r="AS31" i="2"/>
  <c r="D32" i="2"/>
  <c r="AS32" i="2" s="1"/>
  <c r="E32" i="2"/>
  <c r="F32" i="2"/>
  <c r="F33" i="19" s="1"/>
  <c r="G32" i="2"/>
  <c r="H32" i="2"/>
  <c r="I32" i="2"/>
  <c r="J32" i="2"/>
  <c r="J33" i="19" s="1"/>
  <c r="K32" i="2"/>
  <c r="L32" i="2"/>
  <c r="M32" i="2"/>
  <c r="N32" i="2"/>
  <c r="N33" i="19" s="1"/>
  <c r="O32" i="2"/>
  <c r="P32" i="2"/>
  <c r="Q32" i="2"/>
  <c r="R32" i="2"/>
  <c r="R33" i="19" s="1"/>
  <c r="S32" i="2"/>
  <c r="T32" i="2"/>
  <c r="U32" i="2"/>
  <c r="V32" i="2"/>
  <c r="V33" i="19" s="1"/>
  <c r="W32" i="2"/>
  <c r="X32" i="2"/>
  <c r="Y32" i="2"/>
  <c r="Z32" i="2"/>
  <c r="Z33" i="19" s="1"/>
  <c r="AA32" i="2"/>
  <c r="AB32" i="2"/>
  <c r="AC32" i="2"/>
  <c r="AD32" i="2"/>
  <c r="AD33" i="19" s="1"/>
  <c r="AE32" i="2"/>
  <c r="AF32" i="2"/>
  <c r="AG32" i="2"/>
  <c r="AH32" i="2"/>
  <c r="AH33" i="19" s="1"/>
  <c r="AI32" i="2"/>
  <c r="AJ32" i="2"/>
  <c r="AK32" i="2"/>
  <c r="AL32" i="2"/>
  <c r="AL33" i="19" s="1"/>
  <c r="AM32" i="2"/>
  <c r="AN32" i="2"/>
  <c r="AO32" i="2"/>
  <c r="AP32" i="2"/>
  <c r="AP33" i="19" s="1"/>
  <c r="AQ32" i="2"/>
  <c r="AR32" i="2"/>
  <c r="AS36" i="2"/>
  <c r="AS37" i="2"/>
  <c r="AS38" i="2"/>
  <c r="D39" i="2"/>
  <c r="D40" i="19" s="1"/>
  <c r="E39" i="2"/>
  <c r="F39" i="2"/>
  <c r="F42" i="2" s="1"/>
  <c r="G39" i="2"/>
  <c r="H39" i="2"/>
  <c r="H39" i="42" s="1"/>
  <c r="I39" i="2"/>
  <c r="J39" i="2"/>
  <c r="K39" i="2"/>
  <c r="L39" i="2"/>
  <c r="L40" i="19" s="1"/>
  <c r="M39" i="2"/>
  <c r="N39" i="2"/>
  <c r="N42" i="2" s="1"/>
  <c r="O39" i="2"/>
  <c r="P39" i="2"/>
  <c r="P39" i="42" s="1"/>
  <c r="Q39" i="2"/>
  <c r="R39" i="2"/>
  <c r="S39" i="2"/>
  <c r="T39" i="2"/>
  <c r="T40" i="19" s="1"/>
  <c r="U39" i="2"/>
  <c r="V39" i="2"/>
  <c r="V42" i="2" s="1"/>
  <c r="W39" i="2"/>
  <c r="X39" i="2"/>
  <c r="X39" i="42" s="1"/>
  <c r="Y39" i="2"/>
  <c r="Z39" i="2"/>
  <c r="AA39" i="2"/>
  <c r="AB39" i="2"/>
  <c r="AB40" i="19" s="1"/>
  <c r="AC39" i="2"/>
  <c r="AD39" i="2"/>
  <c r="AD42" i="2" s="1"/>
  <c r="AE39" i="2"/>
  <c r="AF39" i="2"/>
  <c r="AF39" i="42" s="1"/>
  <c r="AG39" i="2"/>
  <c r="AH39" i="2"/>
  <c r="AI39" i="2"/>
  <c r="AJ39" i="2"/>
  <c r="AJ40" i="19" s="1"/>
  <c r="AK39" i="2"/>
  <c r="AL39" i="2"/>
  <c r="AL42" i="2" s="1"/>
  <c r="AM39" i="2"/>
  <c r="AN39" i="2"/>
  <c r="AN39" i="42" s="1"/>
  <c r="AO39" i="2"/>
  <c r="AP39" i="2"/>
  <c r="AQ39" i="2"/>
  <c r="AR39" i="2"/>
  <c r="AR40" i="19" s="1"/>
  <c r="AS39" i="2"/>
  <c r="G42" i="2"/>
  <c r="I42" i="2"/>
  <c r="I43" i="19" s="1"/>
  <c r="J42" i="2"/>
  <c r="O42" i="2"/>
  <c r="Q42" i="2"/>
  <c r="Q43" i="19" s="1"/>
  <c r="R42" i="2"/>
  <c r="W42" i="2"/>
  <c r="Y42" i="2"/>
  <c r="Y43" i="19" s="1"/>
  <c r="Z42" i="2"/>
  <c r="AE42" i="2"/>
  <c r="AG42" i="2"/>
  <c r="AG43" i="19" s="1"/>
  <c r="AH42" i="2"/>
  <c r="AM42" i="2"/>
  <c r="AO42" i="2"/>
  <c r="AO43" i="19" s="1"/>
  <c r="AP42" i="2"/>
  <c r="G46" i="2"/>
  <c r="G47" i="19" s="1"/>
  <c r="O46" i="2"/>
  <c r="O47" i="19" s="1"/>
  <c r="W46" i="2"/>
  <c r="W47" i="19" s="1"/>
  <c r="AE46" i="2"/>
  <c r="AE47" i="19" s="1"/>
  <c r="AM46" i="2"/>
  <c r="AM47" i="19" s="1"/>
  <c r="AS50" i="2"/>
  <c r="AS51" i="19" s="1"/>
  <c r="AS51" i="2"/>
  <c r="AS52" i="19" s="1"/>
  <c r="AS17" i="19"/>
  <c r="AS18" i="19"/>
  <c r="D19" i="19"/>
  <c r="G19" i="19"/>
  <c r="H19" i="19"/>
  <c r="J19" i="19"/>
  <c r="K19" i="19"/>
  <c r="L19" i="19"/>
  <c r="O19" i="19"/>
  <c r="P19" i="19"/>
  <c r="R19" i="19"/>
  <c r="S19" i="19"/>
  <c r="T19" i="19"/>
  <c r="W19" i="19"/>
  <c r="X19" i="19"/>
  <c r="Z19" i="19"/>
  <c r="AA19" i="19"/>
  <c r="AB19" i="19"/>
  <c r="AE19" i="19"/>
  <c r="AF19" i="19"/>
  <c r="AH19" i="19"/>
  <c r="AI19" i="19"/>
  <c r="AJ19" i="19"/>
  <c r="AM19" i="19"/>
  <c r="AN19" i="19"/>
  <c r="AP19" i="19"/>
  <c r="AQ19" i="19"/>
  <c r="AR19" i="19"/>
  <c r="AS23" i="19"/>
  <c r="AS24" i="19"/>
  <c r="D26" i="19"/>
  <c r="E26" i="19"/>
  <c r="F26" i="19"/>
  <c r="I26" i="19"/>
  <c r="J26" i="19"/>
  <c r="L26" i="19"/>
  <c r="M26" i="19"/>
  <c r="N26" i="19"/>
  <c r="Q26" i="19"/>
  <c r="R26" i="19"/>
  <c r="T26" i="19"/>
  <c r="U26" i="19"/>
  <c r="V26" i="19"/>
  <c r="Y26" i="19"/>
  <c r="Z26" i="19"/>
  <c r="AB26" i="19"/>
  <c r="AC26" i="19"/>
  <c r="AD26" i="19"/>
  <c r="AG26" i="19"/>
  <c r="AH26" i="19"/>
  <c r="AJ26" i="19"/>
  <c r="AK26" i="19"/>
  <c r="AL26" i="19"/>
  <c r="AO26" i="19"/>
  <c r="AP26" i="19"/>
  <c r="AR26" i="19"/>
  <c r="AS30" i="19"/>
  <c r="D33" i="19"/>
  <c r="E33" i="19"/>
  <c r="G33" i="19"/>
  <c r="H33" i="19"/>
  <c r="I33" i="19"/>
  <c r="L33" i="19"/>
  <c r="M33" i="19"/>
  <c r="O33" i="19"/>
  <c r="P33" i="19"/>
  <c r="Q33" i="19"/>
  <c r="T33" i="19"/>
  <c r="U33" i="19"/>
  <c r="W33" i="19"/>
  <c r="X33" i="19"/>
  <c r="Y33" i="19"/>
  <c r="AB33" i="19"/>
  <c r="AC33" i="19"/>
  <c r="AE33" i="19"/>
  <c r="AF33" i="19"/>
  <c r="AG33" i="19"/>
  <c r="AJ33" i="19"/>
  <c r="AK33" i="19"/>
  <c r="AM33" i="19"/>
  <c r="AN33" i="19"/>
  <c r="AO33" i="19"/>
  <c r="AR33" i="19"/>
  <c r="AS37" i="19"/>
  <c r="AS38" i="19"/>
  <c r="AS39" i="19"/>
  <c r="F40" i="19"/>
  <c r="G40" i="19"/>
  <c r="I40" i="19"/>
  <c r="J40" i="19"/>
  <c r="K40" i="19"/>
  <c r="N40" i="19"/>
  <c r="O40" i="19"/>
  <c r="Q40" i="19"/>
  <c r="R40" i="19"/>
  <c r="S40" i="19"/>
  <c r="V40" i="19"/>
  <c r="W40" i="19"/>
  <c r="Y40" i="19"/>
  <c r="Z40" i="19"/>
  <c r="AA40" i="19"/>
  <c r="AD40" i="19"/>
  <c r="AE40" i="19"/>
  <c r="AG40" i="19"/>
  <c r="AH40" i="19"/>
  <c r="AI40" i="19"/>
  <c r="AL40" i="19"/>
  <c r="AM40" i="19"/>
  <c r="AO40" i="19"/>
  <c r="AP40" i="19"/>
  <c r="AQ40" i="19"/>
  <c r="G43" i="19"/>
  <c r="O43" i="19"/>
  <c r="W43" i="19"/>
  <c r="AE43" i="19"/>
  <c r="AM43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R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E19" i="42" s="1"/>
  <c r="G18" i="42"/>
  <c r="H18" i="42"/>
  <c r="H19" i="42" s="1"/>
  <c r="J18" i="42"/>
  <c r="K18" i="42"/>
  <c r="L18" i="42"/>
  <c r="L19" i="42" s="1"/>
  <c r="M18" i="42"/>
  <c r="O18" i="42"/>
  <c r="P18" i="42"/>
  <c r="R18" i="42"/>
  <c r="S18" i="42"/>
  <c r="T18" i="42"/>
  <c r="U18" i="42"/>
  <c r="W18" i="42"/>
  <c r="X18" i="42"/>
  <c r="Z18" i="42"/>
  <c r="AA18" i="42"/>
  <c r="AB18" i="42"/>
  <c r="AC18" i="42"/>
  <c r="AE18" i="42"/>
  <c r="AF18" i="42"/>
  <c r="AH18" i="42"/>
  <c r="AI18" i="42"/>
  <c r="AJ18" i="42"/>
  <c r="AK18" i="42"/>
  <c r="AM18" i="42"/>
  <c r="AN18" i="42"/>
  <c r="AP18" i="42"/>
  <c r="AQ18" i="42"/>
  <c r="AR18" i="42"/>
  <c r="G19" i="42"/>
  <c r="J19" i="42"/>
  <c r="K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D32" i="42"/>
  <c r="D33" i="42" s="1"/>
  <c r="E32" i="42"/>
  <c r="G32" i="42"/>
  <c r="G33" i="42" s="1"/>
  <c r="H32" i="42"/>
  <c r="H33" i="42" s="1"/>
  <c r="I32" i="42"/>
  <c r="L32" i="42"/>
  <c r="L33" i="42" s="1"/>
  <c r="M32" i="42"/>
  <c r="O32" i="42"/>
  <c r="P32" i="42"/>
  <c r="Q32" i="42"/>
  <c r="T32" i="42"/>
  <c r="U32" i="42"/>
  <c r="W32" i="42"/>
  <c r="X32" i="42"/>
  <c r="Y32" i="42"/>
  <c r="AB32" i="42"/>
  <c r="AC32" i="42"/>
  <c r="AE32" i="42"/>
  <c r="AF32" i="42"/>
  <c r="AG32" i="42"/>
  <c r="AJ32" i="42"/>
  <c r="AK32" i="42"/>
  <c r="AM32" i="42"/>
  <c r="AN32" i="42"/>
  <c r="AO32" i="42"/>
  <c r="AR32" i="42"/>
  <c r="AS32" i="42"/>
  <c r="E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AS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AS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AS38" i="42"/>
  <c r="D39" i="42"/>
  <c r="D42" i="42" s="1"/>
  <c r="D47" i="42" s="1"/>
  <c r="F39" i="42"/>
  <c r="G39" i="42"/>
  <c r="G40" i="42" s="1"/>
  <c r="I39" i="42"/>
  <c r="J39" i="42"/>
  <c r="K39" i="42"/>
  <c r="K40" i="42" s="1"/>
  <c r="L39" i="42"/>
  <c r="N39" i="42"/>
  <c r="O39" i="42"/>
  <c r="Q39" i="42"/>
  <c r="R39" i="42"/>
  <c r="S39" i="42"/>
  <c r="T39" i="42"/>
  <c r="V39" i="42"/>
  <c r="W39" i="42"/>
  <c r="Y39" i="42"/>
  <c r="Z39" i="42"/>
  <c r="AA39" i="42"/>
  <c r="AB39" i="42"/>
  <c r="AB42" i="42" s="1"/>
  <c r="AB47" i="42" s="1"/>
  <c r="AD39" i="42"/>
  <c r="AE39" i="42"/>
  <c r="AG39" i="42"/>
  <c r="AH39" i="42"/>
  <c r="AI39" i="42"/>
  <c r="AJ39" i="42"/>
  <c r="AJ42" i="42" s="1"/>
  <c r="AJ47" i="42" s="1"/>
  <c r="AL39" i="42"/>
  <c r="AM39" i="42"/>
  <c r="AO39" i="42"/>
  <c r="AP39" i="42"/>
  <c r="AQ39" i="42"/>
  <c r="AR39" i="42"/>
  <c r="D40" i="42"/>
  <c r="H40" i="42"/>
  <c r="I40" i="42"/>
  <c r="L40" i="42"/>
  <c r="H42" i="42"/>
  <c r="H47" i="42" s="1"/>
  <c r="H48" i="42" s="1"/>
  <c r="I42" i="42"/>
  <c r="O42" i="42"/>
  <c r="O47" i="42" s="1"/>
  <c r="P42" i="42"/>
  <c r="Q42" i="42"/>
  <c r="W42" i="42"/>
  <c r="W47" i="42" s="1"/>
  <c r="X42" i="42"/>
  <c r="X47" i="42" s="1"/>
  <c r="Y42" i="42"/>
  <c r="AE42" i="42"/>
  <c r="AE47" i="42" s="1"/>
  <c r="AF42" i="42"/>
  <c r="AG42" i="42"/>
  <c r="AM42" i="42"/>
  <c r="AM47" i="42" s="1"/>
  <c r="AN42" i="42"/>
  <c r="AN47" i="42" s="1"/>
  <c r="AO42" i="42"/>
  <c r="D48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N18" i="14"/>
  <c r="O18" i="14"/>
  <c r="M19" i="14"/>
  <c r="P21" i="28" s="1"/>
  <c r="N19" i="14"/>
  <c r="O19" i="14"/>
  <c r="R21" i="28" s="1"/>
  <c r="M20" i="14"/>
  <c r="N20" i="14"/>
  <c r="O20" i="14"/>
  <c r="D21" i="14"/>
  <c r="D21" i="43" s="1"/>
  <c r="E21" i="14"/>
  <c r="E23" i="28" s="1"/>
  <c r="F21" i="14"/>
  <c r="F23" i="28" s="1"/>
  <c r="G21" i="14"/>
  <c r="H21" i="14"/>
  <c r="H21" i="43" s="1"/>
  <c r="I21" i="14"/>
  <c r="J21" i="14"/>
  <c r="K21" i="14"/>
  <c r="L21" i="14"/>
  <c r="N21" i="14"/>
  <c r="N21" i="43" s="1"/>
  <c r="M25" i="14"/>
  <c r="N25" i="14"/>
  <c r="Q27" i="28" s="1"/>
  <c r="O25" i="14"/>
  <c r="M26" i="14"/>
  <c r="N26" i="14"/>
  <c r="Q28" i="28" s="1"/>
  <c r="O26" i="14"/>
  <c r="R28" i="28" s="1"/>
  <c r="M27" i="14"/>
  <c r="N27" i="14"/>
  <c r="O27" i="14"/>
  <c r="D28" i="14"/>
  <c r="E28" i="14"/>
  <c r="F28" i="14"/>
  <c r="G28" i="14"/>
  <c r="H30" i="28" s="1"/>
  <c r="H28" i="14"/>
  <c r="I28" i="14"/>
  <c r="J30" i="28" s="1"/>
  <c r="J28" i="14"/>
  <c r="K28" i="14"/>
  <c r="M30" i="28" s="1"/>
  <c r="L28" i="14"/>
  <c r="N30" i="28" s="1"/>
  <c r="M32" i="14"/>
  <c r="N32" i="14"/>
  <c r="Q34" i="28" s="1"/>
  <c r="O32" i="14"/>
  <c r="M33" i="14"/>
  <c r="P35" i="28" s="1"/>
  <c r="N33" i="14"/>
  <c r="Q35" i="28" s="1"/>
  <c r="O33" i="14"/>
  <c r="M34" i="14"/>
  <c r="N34" i="14"/>
  <c r="O34" i="14"/>
  <c r="D35" i="14"/>
  <c r="E35" i="14"/>
  <c r="F35" i="14"/>
  <c r="G35" i="14"/>
  <c r="H35" i="14"/>
  <c r="I35" i="14"/>
  <c r="J35" i="14"/>
  <c r="L37" i="28" s="1"/>
  <c r="K35" i="14"/>
  <c r="M37" i="28" s="1"/>
  <c r="L35" i="14"/>
  <c r="N37" i="28" s="1"/>
  <c r="P16" i="28"/>
  <c r="Q16" i="28"/>
  <c r="R16" i="28"/>
  <c r="A5" i="14" s="1"/>
  <c r="G20" i="28"/>
  <c r="K20" i="28"/>
  <c r="O20" i="28"/>
  <c r="P20" i="28"/>
  <c r="G21" i="28"/>
  <c r="K21" i="28"/>
  <c r="O21" i="28"/>
  <c r="Q21" i="28"/>
  <c r="O22" i="28"/>
  <c r="P22" i="28"/>
  <c r="Q22" i="28"/>
  <c r="R22" i="28"/>
  <c r="D23" i="28"/>
  <c r="H23" i="28"/>
  <c r="J23" i="28"/>
  <c r="L23" i="28"/>
  <c r="M23" i="28"/>
  <c r="G27" i="28"/>
  <c r="K27" i="28"/>
  <c r="O27" i="28"/>
  <c r="R27" i="28"/>
  <c r="G28" i="28"/>
  <c r="K28" i="28"/>
  <c r="O28" i="28"/>
  <c r="P28" i="28"/>
  <c r="G29" i="28"/>
  <c r="K29" i="28"/>
  <c r="O29" i="28"/>
  <c r="P29" i="28"/>
  <c r="Q29" i="28"/>
  <c r="R29" i="28"/>
  <c r="D30" i="28"/>
  <c r="E30" i="28"/>
  <c r="F30" i="28"/>
  <c r="G30" i="28"/>
  <c r="I30" i="28"/>
  <c r="K30" i="28"/>
  <c r="L30" i="28"/>
  <c r="O30" i="28"/>
  <c r="G34" i="28"/>
  <c r="K34" i="28"/>
  <c r="O34" i="28"/>
  <c r="R34" i="28"/>
  <c r="G35" i="28"/>
  <c r="K35" i="28"/>
  <c r="O35" i="28"/>
  <c r="R35" i="28"/>
  <c r="G36" i="28"/>
  <c r="K36" i="28"/>
  <c r="O36" i="28"/>
  <c r="P36" i="28"/>
  <c r="E37" i="28"/>
  <c r="F37" i="28"/>
  <c r="G37" i="28"/>
  <c r="H37" i="28"/>
  <c r="I37" i="28"/>
  <c r="J37" i="28"/>
  <c r="K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D19" i="43"/>
  <c r="E19" i="43"/>
  <c r="F19" i="43"/>
  <c r="G19" i="43"/>
  <c r="H19" i="43"/>
  <c r="I19" i="43"/>
  <c r="J19" i="43"/>
  <c r="K19" i="43"/>
  <c r="L19" i="43"/>
  <c r="N19" i="43"/>
  <c r="O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G21" i="43"/>
  <c r="I21" i="43"/>
  <c r="J21" i="43"/>
  <c r="K21" i="43"/>
  <c r="O35" i="14" l="1"/>
  <c r="M21" i="14"/>
  <c r="O18" i="43"/>
  <c r="R20" i="28"/>
  <c r="O21" i="14"/>
  <c r="R43" i="19"/>
  <c r="R46" i="2"/>
  <c r="R47" i="19" s="1"/>
  <c r="AP43" i="19"/>
  <c r="AP46" i="2"/>
  <c r="AP47" i="19" s="1"/>
  <c r="Q23" i="28"/>
  <c r="N35" i="14"/>
  <c r="N23" i="28"/>
  <c r="L21" i="43"/>
  <c r="N18" i="43"/>
  <c r="Q20" i="28"/>
  <c r="AR42" i="42"/>
  <c r="AR47" i="42" s="1"/>
  <c r="L42" i="42"/>
  <c r="L47" i="42" s="1"/>
  <c r="L48" i="42" s="1"/>
  <c r="D37" i="28"/>
  <c r="M35" i="14"/>
  <c r="P37" i="28" s="1"/>
  <c r="AH43" i="19"/>
  <c r="AH46" i="2"/>
  <c r="AH47" i="19" s="1"/>
  <c r="AD19" i="19"/>
  <c r="AD18" i="42"/>
  <c r="G42" i="42"/>
  <c r="G47" i="42" s="1"/>
  <c r="G48" i="42" s="1"/>
  <c r="T42" i="42"/>
  <c r="T47" i="42" s="1"/>
  <c r="J43" i="19"/>
  <c r="J46" i="2"/>
  <c r="J47" i="19" s="1"/>
  <c r="K23" i="28"/>
  <c r="F19" i="19"/>
  <c r="A4" i="2" s="1"/>
  <c r="AS18" i="2"/>
  <c r="F18" i="42"/>
  <c r="F19" i="42" s="1"/>
  <c r="P34" i="28"/>
  <c r="F21" i="43"/>
  <c r="M19" i="43"/>
  <c r="O28" i="14"/>
  <c r="R30" i="28" s="1"/>
  <c r="N28" i="14"/>
  <c r="Q30" i="28" s="1"/>
  <c r="I47" i="42"/>
  <c r="I48" i="42" s="1"/>
  <c r="AD42" i="42"/>
  <c r="AD47" i="42" s="1"/>
  <c r="AQ32" i="42"/>
  <c r="AQ42" i="42" s="1"/>
  <c r="AQ47" i="42" s="1"/>
  <c r="AQ33" i="19"/>
  <c r="AQ42" i="2"/>
  <c r="AI33" i="19"/>
  <c r="AI32" i="42"/>
  <c r="AI42" i="42" s="1"/>
  <c r="AI47" i="42" s="1"/>
  <c r="AI42" i="2"/>
  <c r="AA33" i="19"/>
  <c r="AA32" i="42"/>
  <c r="AA42" i="42" s="1"/>
  <c r="AA47" i="42" s="1"/>
  <c r="AA42" i="2"/>
  <c r="S33" i="19"/>
  <c r="S32" i="42"/>
  <c r="S42" i="42" s="1"/>
  <c r="S47" i="42" s="1"/>
  <c r="S42" i="2"/>
  <c r="K32" i="42"/>
  <c r="K33" i="42" s="1"/>
  <c r="K33" i="19"/>
  <c r="K42" i="2"/>
  <c r="AS33" i="2"/>
  <c r="AS34" i="19" s="1"/>
  <c r="AS32" i="19"/>
  <c r="K22" i="28"/>
  <c r="AS31" i="42"/>
  <c r="AS25" i="2"/>
  <c r="AS26" i="19" s="1"/>
  <c r="V19" i="19"/>
  <c r="V18" i="42"/>
  <c r="J40" i="42"/>
  <c r="R42" i="42"/>
  <c r="R47" i="42" s="1"/>
  <c r="Z43" i="19"/>
  <c r="Z46" i="2"/>
  <c r="Z47" i="19" s="1"/>
  <c r="AL46" i="2"/>
  <c r="AL47" i="19" s="1"/>
  <c r="AL43" i="19"/>
  <c r="AD46" i="2"/>
  <c r="AD47" i="19" s="1"/>
  <c r="AD43" i="19"/>
  <c r="V46" i="2"/>
  <c r="V47" i="19" s="1"/>
  <c r="V43" i="19"/>
  <c r="N46" i="2"/>
  <c r="N47" i="19" s="1"/>
  <c r="N43" i="19"/>
  <c r="F46" i="2"/>
  <c r="F47" i="19" s="1"/>
  <c r="F43" i="19"/>
  <c r="AL19" i="19"/>
  <c r="AL18" i="42"/>
  <c r="N19" i="19"/>
  <c r="N18" i="42"/>
  <c r="M28" i="14"/>
  <c r="P30" i="28" s="1"/>
  <c r="I23" i="28"/>
  <c r="P27" i="28"/>
  <c r="AF47" i="42"/>
  <c r="P47" i="42"/>
  <c r="F40" i="42"/>
  <c r="AS33" i="19"/>
  <c r="AS40" i="19"/>
  <c r="O23" i="28"/>
  <c r="AS39" i="42"/>
  <c r="AS42" i="42" s="1"/>
  <c r="AK40" i="19"/>
  <c r="AK39" i="42"/>
  <c r="AK42" i="42" s="1"/>
  <c r="AK47" i="42" s="1"/>
  <c r="AK42" i="2"/>
  <c r="AC40" i="19"/>
  <c r="AC39" i="42"/>
  <c r="AC42" i="42" s="1"/>
  <c r="AC47" i="42" s="1"/>
  <c r="AC42" i="2"/>
  <c r="U40" i="19"/>
  <c r="U39" i="42"/>
  <c r="U42" i="42" s="1"/>
  <c r="U47" i="42" s="1"/>
  <c r="U42" i="2"/>
  <c r="M40" i="19"/>
  <c r="M39" i="42"/>
  <c r="M42" i="42" s="1"/>
  <c r="M47" i="42" s="1"/>
  <c r="M42" i="2"/>
  <c r="E40" i="19"/>
  <c r="AS40" i="2"/>
  <c r="E39" i="42"/>
  <c r="E42" i="2"/>
  <c r="AL32" i="42"/>
  <c r="AL42" i="42" s="1"/>
  <c r="AL47" i="42" s="1"/>
  <c r="AD32" i="42"/>
  <c r="V32" i="42"/>
  <c r="V42" i="42" s="1"/>
  <c r="V47" i="42" s="1"/>
  <c r="N32" i="42"/>
  <c r="N42" i="42" s="1"/>
  <c r="N47" i="42" s="1"/>
  <c r="F32" i="42"/>
  <c r="F33" i="42" s="1"/>
  <c r="AS15" i="42"/>
  <c r="AR42" i="2"/>
  <c r="AJ42" i="2"/>
  <c r="AB42" i="2"/>
  <c r="T42" i="2"/>
  <c r="L42" i="2"/>
  <c r="D42" i="2"/>
  <c r="AN40" i="19"/>
  <c r="AF40" i="19"/>
  <c r="X40" i="19"/>
  <c r="P40" i="19"/>
  <c r="H40" i="19"/>
  <c r="AS25" i="19"/>
  <c r="AO19" i="19"/>
  <c r="AG19" i="19"/>
  <c r="Y19" i="19"/>
  <c r="Q19" i="19"/>
  <c r="I19" i="19"/>
  <c r="AO46" i="2"/>
  <c r="AO47" i="19" s="1"/>
  <c r="AG46" i="2"/>
  <c r="AG47" i="19" s="1"/>
  <c r="Y46" i="2"/>
  <c r="Y47" i="19" s="1"/>
  <c r="Q46" i="2"/>
  <c r="Q47" i="19" s="1"/>
  <c r="I46" i="2"/>
  <c r="I47" i="19" s="1"/>
  <c r="AP32" i="42"/>
  <c r="AP42" i="42" s="1"/>
  <c r="AP47" i="42" s="1"/>
  <c r="AH32" i="42"/>
  <c r="AH42" i="42" s="1"/>
  <c r="AH47" i="42" s="1"/>
  <c r="Z32" i="42"/>
  <c r="Z42" i="42" s="1"/>
  <c r="Z47" i="42" s="1"/>
  <c r="R32" i="42"/>
  <c r="J32" i="42"/>
  <c r="J33" i="42" s="1"/>
  <c r="AN42" i="2"/>
  <c r="AF42" i="2"/>
  <c r="X42" i="2"/>
  <c r="P42" i="2"/>
  <c r="H42" i="2"/>
  <c r="AS30" i="42"/>
  <c r="G26" i="19"/>
  <c r="AC46" i="2" l="1"/>
  <c r="AC47" i="19" s="1"/>
  <c r="AC43" i="19"/>
  <c r="H43" i="19"/>
  <c r="H46" i="2"/>
  <c r="H47" i="19" s="1"/>
  <c r="AQ43" i="19"/>
  <c r="AQ46" i="2"/>
  <c r="AQ47" i="19" s="1"/>
  <c r="P43" i="19"/>
  <c r="P46" i="2"/>
  <c r="P47" i="19" s="1"/>
  <c r="X43" i="19"/>
  <c r="X46" i="2"/>
  <c r="X47" i="19" s="1"/>
  <c r="D46" i="2"/>
  <c r="D47" i="19" s="1"/>
  <c r="AS42" i="2"/>
  <c r="D43" i="19"/>
  <c r="M46" i="2"/>
  <c r="M47" i="19" s="1"/>
  <c r="M43" i="19"/>
  <c r="F42" i="42"/>
  <c r="F47" i="42" s="1"/>
  <c r="F48" i="42" s="1"/>
  <c r="AA43" i="19"/>
  <c r="AA46" i="2"/>
  <c r="AA47" i="19" s="1"/>
  <c r="J42" i="42"/>
  <c r="J47" i="42" s="1"/>
  <c r="J48" i="42" s="1"/>
  <c r="K42" i="42"/>
  <c r="K47" i="42" s="1"/>
  <c r="K48" i="42" s="1"/>
  <c r="O21" i="43"/>
  <c r="R23" i="28"/>
  <c r="AN43" i="19"/>
  <c r="AN46" i="2"/>
  <c r="AN47" i="19" s="1"/>
  <c r="T46" i="2"/>
  <c r="T47" i="19" s="1"/>
  <c r="T43" i="19"/>
  <c r="K43" i="19"/>
  <c r="K46" i="2"/>
  <c r="K47" i="19" s="1"/>
  <c r="AS19" i="19"/>
  <c r="G23" i="28"/>
  <c r="AS18" i="42"/>
  <c r="L46" i="2"/>
  <c r="L47" i="19" s="1"/>
  <c r="L43" i="19"/>
  <c r="AK46" i="2"/>
  <c r="AK47" i="19" s="1"/>
  <c r="AK43" i="19"/>
  <c r="AB46" i="2"/>
  <c r="AB47" i="19" s="1"/>
  <c r="AB43" i="19"/>
  <c r="U46" i="2"/>
  <c r="U47" i="19" s="1"/>
  <c r="U43" i="19"/>
  <c r="AI43" i="19"/>
  <c r="AI46" i="2"/>
  <c r="AI47" i="19" s="1"/>
  <c r="AS47" i="2"/>
  <c r="AS41" i="19"/>
  <c r="AF43" i="19"/>
  <c r="AF46" i="2"/>
  <c r="AF47" i="19" s="1"/>
  <c r="Q37" i="28"/>
  <c r="Q36" i="28"/>
  <c r="AJ46" i="2"/>
  <c r="AJ47" i="19" s="1"/>
  <c r="AJ43" i="19"/>
  <c r="E46" i="2"/>
  <c r="E47" i="19" s="1"/>
  <c r="E43" i="19"/>
  <c r="AS47" i="42"/>
  <c r="P23" i="28"/>
  <c r="A4" i="14" s="1"/>
  <c r="M21" i="43"/>
  <c r="AS20" i="19"/>
  <c r="AR46" i="2"/>
  <c r="AR47" i="19" s="1"/>
  <c r="AR43" i="19"/>
  <c r="E40" i="42"/>
  <c r="E42" i="42"/>
  <c r="E47" i="42" s="1"/>
  <c r="E48" i="42" s="1"/>
  <c r="S43" i="19"/>
  <c r="S46" i="2"/>
  <c r="S47" i="19" s="1"/>
  <c r="A3" i="14"/>
  <c r="R36" i="28"/>
  <c r="R37" i="28"/>
  <c r="AS46" i="2" l="1"/>
  <c r="AS47" i="19" s="1"/>
  <c r="A7" i="2" s="1"/>
  <c r="AS43" i="19"/>
  <c r="A3" i="2" s="1"/>
  <c r="A5" i="2"/>
  <c r="E5" i="27"/>
  <c r="AS48" i="19"/>
  <c r="E6" i="27" s="1"/>
  <c r="T16" i="28"/>
  <c r="A6" i="14"/>
  <c r="E8" i="27"/>
  <c r="A6" i="2" l="1"/>
</calcChain>
</file>

<file path=xl/sharedStrings.xml><?xml version="1.0" encoding="utf-8"?>
<sst xmlns="http://schemas.openxmlformats.org/spreadsheetml/2006/main" count="682" uniqueCount="204">
  <si>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</si>
  <si>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</si>
  <si>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</si>
  <si>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</si>
  <si>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</si>
  <si>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</si>
  <si>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</si>
  <si>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</si>
  <si>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</si>
  <si>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</si>
  <si>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</si>
  <si>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</si>
  <si>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</si>
  <si>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</si>
  <si>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</si>
  <si>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</si>
  <si>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</si>
  <si>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</si>
  <si>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</si>
  <si>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</si>
  <si>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</si>
  <si>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</si>
  <si>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</si>
  <si>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</si>
  <si>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</si>
  <si>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</si>
  <si>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</si>
  <si>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</si>
  <si>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</si>
  <si>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</si>
  <si>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</si>
  <si>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</si>
  <si>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</si>
  <si>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</si>
  <si>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</si>
  <si>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</si>
  <si>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</si>
  <si>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</si>
  <si>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</si>
  <si>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</si>
  <si>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</si>
  <si>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</si>
  <si>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</si>
  <si>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</si>
  <si>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</si>
  <si>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</si>
  <si>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</si>
  <si>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</si>
  <si>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</si>
  <si>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</si>
  <si>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</si>
  <si>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</si>
  <si>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</si>
  <si>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</si>
  <si>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</si>
  <si>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</si>
  <si>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</si>
  <si>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</si>
  <si>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</si>
  <si>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</si>
  <si>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</si>
  <si>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</si>
  <si>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</si>
  <si>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</si>
  <si>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</si>
  <si>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</si>
  <si>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</si>
  <si>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</si>
  <si>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</si>
  <si>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</si>
  <si>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</si>
  <si>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</si>
  <si>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</si>
  <si>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</si>
  <si>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</si>
  <si>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</si>
  <si>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</si>
  <si>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</si>
  <si>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</si>
  <si>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</si>
  <si>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</si>
  <si>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</si>
  <si>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</si>
  <si>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</si>
  <si>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</si>
  <si>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</si>
  <si>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</si>
  <si>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</si>
  <si>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</si>
  <si>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</si>
  <si>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</si>
  <si>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</si>
  <si>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</si>
  <si>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</si>
  <si>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</si>
  <si>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</si>
  <si>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</si>
  <si>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</si>
  <si>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</si>
  <si>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</si>
  <si>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</si>
  <si>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</si>
  <si>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</si>
  <si>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</si>
  <si>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</si>
  <si>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</si>
  <si>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</si>
  <si>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</si>
  <si>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</si>
  <si>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</si>
  <si>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</si>
  <si>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</si>
  <si>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</si>
  <si>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</si>
  <si>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</si>
  <si>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</si>
  <si>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</si>
  <si>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</si>
  <si>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</si>
  <si>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</si>
  <si>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</si>
  <si>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</si>
  <si>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</si>
  <si>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</si>
  <si>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</si>
  <si>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</si>
  <si>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</si>
  <si>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</si>
  <si>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</si>
  <si>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</si>
  <si>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</si>
  <si>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</si>
  <si>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</si>
  <si>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</si>
  <si>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</si>
  <si>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</si>
  <si>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</si>
  <si>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</si>
  <si>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</si>
  <si>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</si>
  <si>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</si>
  <si>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</si>
  <si>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</si>
  <si>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</si>
  <si>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</si>
  <si>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</si>
  <si>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</si>
  <si>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</si>
  <si>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</si>
  <si>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</si>
  <si>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</si>
  <si>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</si>
  <si>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</si>
  <si>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</si>
  <si>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</si>
  <si>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</si>
  <si>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</si>
  <si>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</si>
  <si>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</si>
  <si>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</si>
  <si>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</si>
  <si>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</si>
  <si>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</si>
  <si>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</si>
  <si>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</si>
  <si>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</si>
  <si>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</si>
  <si>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</si>
  <si>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</si>
  <si>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</si>
  <si>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</si>
  <si>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</si>
  <si>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</si>
  <si>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</si>
  <si>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</si>
  <si>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</si>
  <si>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</si>
  <si>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</si>
  <si>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</si>
  <si>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</si>
  <si>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</si>
  <si>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</si>
  <si>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</si>
  <si>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</si>
  <si>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</si>
  <si>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</si>
  <si>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</si>
  <si>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</si>
  <si>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</si>
  <si>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</si>
  <si>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</si>
  <si>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</si>
  <si>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</si>
  <si>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</si>
  <si>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</si>
  <si>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</si>
  <si>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</si>
  <si>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</si>
  <si>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</si>
  <si>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</si>
  <si>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</si>
  <si>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 xml:space="preserve">по состоянию на конец  октября  2007 года </t>
  </si>
  <si>
    <t>Nominal or notional principal amounts outstanding at end-October 2007</t>
  </si>
  <si>
    <t>По данным отчетности № 0409701 "Отчет о конверсионных операциях", полученной от кредитных организаций г. Москвы и г.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</si>
</sst>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85" formatCode="_(* #,##0.00_);_(* \(#,##0.00\);_(* &quot;-&quot;??_);_(@_)"/>
    <numFmt numFmtId="199" formatCode="#,##0.0"/>
    <numFmt numFmtId="223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85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6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99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17" xfId="0" applyNumberFormat="1" applyFont="1" applyFill="1" applyBorder="1" applyAlignment="1" applyProtection="1">
      <alignment horizontal="center" vertical="center"/>
      <protection locked="0"/>
    </xf>
    <xf numFmtId="223" fontId="17" fillId="2" borderId="53" xfId="0" applyNumberFormat="1" applyFont="1" applyFill="1" applyBorder="1" applyAlignment="1" applyProtection="1">
      <alignment horizontal="center" vertical="center"/>
      <protection locked="0"/>
    </xf>
    <xf numFmtId="223" fontId="17" fillId="2" borderId="37" xfId="0" applyNumberFormat="1" applyFont="1" applyFill="1" applyBorder="1" applyAlignment="1" applyProtection="1">
      <alignment horizontal="center" vertical="center"/>
      <protection locked="0"/>
    </xf>
    <xf numFmtId="22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223" fontId="17" fillId="2" borderId="19" xfId="0" applyNumberFormat="1" applyFont="1" applyFill="1" applyBorder="1" applyAlignment="1" applyProtection="1">
      <alignment horizontal="center" vertical="center"/>
      <protection locked="0"/>
    </xf>
    <xf numFmtId="223" fontId="17" fillId="2" borderId="57" xfId="0" applyNumberFormat="1" applyFont="1" applyFill="1" applyBorder="1" applyAlignment="1" applyProtection="1">
      <alignment horizontal="center" vertical="center"/>
      <protection locked="0"/>
    </xf>
    <xf numFmtId="223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223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view="pageBreakPreview" topLeftCell="A3" zoomScale="85" zoomScaleNormal="75" zoomScaleSheetLayoutView="100" workbookViewId="0">
      <selection activeCell="B4" sqref="B4:L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0" t="s">
        <v>154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354"/>
      <c r="N3" s="354"/>
      <c r="O3" s="354"/>
      <c r="P3" s="357"/>
      <c r="AT3" s="356"/>
      <c r="AU3" s="356"/>
    </row>
    <row r="4" spans="1:47" s="351" customFormat="1" ht="73.5" customHeight="1">
      <c r="A4" s="353"/>
      <c r="B4" s="439" t="s">
        <v>203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38"/>
      <c r="C5" s="438"/>
      <c r="D5" s="438"/>
      <c r="E5" s="438"/>
      <c r="F5" s="438"/>
      <c r="G5" s="438"/>
      <c r="H5" s="438"/>
      <c r="I5" s="438"/>
      <c r="J5" s="438"/>
      <c r="K5" s="438"/>
      <c r="L5" s="438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38" t="s">
        <v>191</v>
      </c>
      <c r="C6" s="438"/>
      <c r="D6" s="438"/>
      <c r="E6" s="438"/>
      <c r="F6" s="438"/>
      <c r="G6" s="438"/>
      <c r="H6" s="438"/>
      <c r="I6" s="438"/>
      <c r="J6" s="438"/>
      <c r="K6" s="438"/>
      <c r="L6" s="438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38" t="s">
        <v>201</v>
      </c>
      <c r="C7" s="438"/>
      <c r="D7" s="438"/>
      <c r="E7" s="438"/>
      <c r="F7" s="438"/>
      <c r="G7" s="438"/>
      <c r="H7" s="438"/>
      <c r="I7" s="438"/>
      <c r="J7" s="438"/>
      <c r="K7" s="438"/>
      <c r="L7" s="438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38" t="s">
        <v>198</v>
      </c>
      <c r="C8" s="438"/>
      <c r="D8" s="438"/>
      <c r="E8" s="438"/>
      <c r="F8" s="438"/>
      <c r="G8" s="438"/>
      <c r="H8" s="438"/>
      <c r="I8" s="438"/>
      <c r="J8" s="438"/>
      <c r="K8" s="438"/>
      <c r="L8" s="438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tr">
        <f>OUT_1!AR11</f>
        <v>Other ²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3" t="s">
        <v>197</v>
      </c>
      <c r="C13" s="444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5"/>
      <c r="C14" s="442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25958.724188836492</v>
      </c>
      <c r="E15" s="430">
        <f>OUT_1!E15</f>
        <v>2251.5706702945108</v>
      </c>
      <c r="F15" s="430">
        <f>OUT_1!F15</f>
        <v>867.65993104568599</v>
      </c>
      <c r="G15" s="430">
        <f>OUT_1!G15</f>
        <v>358.0332251549616</v>
      </c>
      <c r="H15" s="430">
        <f>OUT_1!H15</f>
        <v>131.15160003296043</v>
      </c>
      <c r="I15" s="430">
        <f>OUT_1!I15</f>
        <v>48.326791505795249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46.604999999999997</v>
      </c>
      <c r="R15" s="430">
        <f>OUT_1!R15</f>
        <v>11.578443068889928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0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0.34986479423032846</v>
      </c>
      <c r="AE15" s="430">
        <f>OUT_1!AE15</f>
        <v>36.647914666430289</v>
      </c>
      <c r="AF15" s="430">
        <f>OUT_1!AF15</f>
        <v>0</v>
      </c>
      <c r="AG15" s="430">
        <f>OUT_1!AG15</f>
        <v>0</v>
      </c>
      <c r="AH15" s="430">
        <f>OUT_1!AH15</f>
        <v>3.4944999999999999</v>
      </c>
      <c r="AI15" s="430">
        <f>OUT_1!AI15</f>
        <v>0</v>
      </c>
      <c r="AJ15" s="430">
        <f>OUT_1!AJ15</f>
        <v>24823.718994107356</v>
      </c>
      <c r="AK15" s="430">
        <f>OUT_1!AK15</f>
        <v>0</v>
      </c>
      <c r="AL15" s="430">
        <f>OUT_1!AL15</f>
        <v>89.59279594634026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65.643292153707819</v>
      </c>
      <c r="AR15" s="430">
        <f>OUT_1!AR15</f>
        <v>559.59725010131615</v>
      </c>
      <c r="AS15" s="430">
        <f>OUT_1!AS15</f>
        <v>27626.347230854339</v>
      </c>
      <c r="AT15" s="384"/>
      <c r="AU15" s="384"/>
    </row>
    <row r="16" spans="1:47" s="384" customFormat="1" ht="18" customHeight="1">
      <c r="A16" s="389"/>
      <c r="B16" s="441" t="s">
        <v>158</v>
      </c>
      <c r="C16" s="442"/>
      <c r="D16" s="430">
        <f>OUT_1!D16</f>
        <v>94572.874329585422</v>
      </c>
      <c r="E16" s="430">
        <f>OUT_1!E16</f>
        <v>3110.8878686426269</v>
      </c>
      <c r="F16" s="430">
        <f>OUT_1!F16</f>
        <v>1167.9460467719884</v>
      </c>
      <c r="G16" s="430">
        <f>OUT_1!G16</f>
        <v>334.36167441811642</v>
      </c>
      <c r="H16" s="430">
        <f>OUT_1!H16</f>
        <v>1.2529555273034976</v>
      </c>
      <c r="I16" s="430">
        <f>OUT_1!I16</f>
        <v>6.5011179593029853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0</v>
      </c>
      <c r="R16" s="430">
        <f>OUT_1!R16</f>
        <v>0.2134760622153255</v>
      </c>
      <c r="S16" s="430">
        <f>OUT_1!S16</f>
        <v>0</v>
      </c>
      <c r="T16" s="430">
        <f>OUT_1!T16</f>
        <v>0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22.739583367324897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6.8654764103113459</v>
      </c>
      <c r="AF16" s="430">
        <f>OUT_1!AF16</f>
        <v>0</v>
      </c>
      <c r="AG16" s="430">
        <f>OUT_1!AG16</f>
        <v>0</v>
      </c>
      <c r="AH16" s="430">
        <f>OUT_1!AH16</f>
        <v>5.391</v>
      </c>
      <c r="AI16" s="430">
        <f>OUT_1!AI16</f>
        <v>0</v>
      </c>
      <c r="AJ16" s="430">
        <f>OUT_1!AJ16</f>
        <v>91304.330701177692</v>
      </c>
      <c r="AK16" s="430">
        <f>OUT_1!AK16</f>
        <v>0</v>
      </c>
      <c r="AL16" s="430">
        <f>OUT_1!AL16</f>
        <v>0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658.32925885289967</v>
      </c>
      <c r="AS16" s="430">
        <f>OUT_1!AS16</f>
        <v>95595.8467443876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11163.681976053369</v>
      </c>
      <c r="E17" s="430">
        <f>OUT_1!E17</f>
        <v>2201.2292924356693</v>
      </c>
      <c r="F17" s="430">
        <f>OUT_1!F17</f>
        <v>0</v>
      </c>
      <c r="G17" s="430">
        <f>OUT_1!G17</f>
        <v>2.5038522177525149</v>
      </c>
      <c r="H17" s="430">
        <f>OUT_1!H17</f>
        <v>0</v>
      </c>
      <c r="I17" s="430">
        <f>OUT_1!I17</f>
        <v>7.1902253482872496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0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19.819387051738197</v>
      </c>
      <c r="AI17" s="430">
        <f>OUT_1!AI17</f>
        <v>0</v>
      </c>
      <c r="AJ17" s="430">
        <f>OUT_1!AJ17</f>
        <v>12275.734539351442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0.67459960574802191</v>
      </c>
      <c r="AS17" s="430">
        <f>OUT_1!AS17</f>
        <v>12835.416936032003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131695.28049447527</v>
      </c>
      <c r="E18" s="430">
        <f>OUT_1!E18</f>
        <v>7563.6878313728066</v>
      </c>
      <c r="F18" s="430">
        <f>OUT_1!F18</f>
        <v>2035.6059778176746</v>
      </c>
      <c r="G18" s="430">
        <f>OUT_1!G18</f>
        <v>694.89875179083049</v>
      </c>
      <c r="H18" s="430">
        <f>OUT_1!H18</f>
        <v>132.40455556026393</v>
      </c>
      <c r="I18" s="430">
        <f>OUT_1!I18</f>
        <v>62.018134813385487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46.604999999999997</v>
      </c>
      <c r="R18" s="430">
        <f>OUT_1!R18</f>
        <v>11.791919131105255</v>
      </c>
      <c r="S18" s="430">
        <f>OUT_1!S18</f>
        <v>0</v>
      </c>
      <c r="T18" s="430">
        <f>OUT_1!T18</f>
        <v>0</v>
      </c>
      <c r="U18" s="430">
        <f>OUT_1!U18</f>
        <v>0</v>
      </c>
      <c r="V18" s="430">
        <f>OUT_1!V18</f>
        <v>0</v>
      </c>
      <c r="W18" s="430">
        <f>OUT_1!W18</f>
        <v>0</v>
      </c>
      <c r="X18" s="430">
        <f>OUT_1!X18</f>
        <v>0</v>
      </c>
      <c r="Y18" s="430">
        <f>OUT_1!Y18</f>
        <v>0</v>
      </c>
      <c r="Z18" s="430">
        <f>OUT_1!Z18</f>
        <v>0</v>
      </c>
      <c r="AA18" s="430">
        <f>OUT_1!AA18</f>
        <v>22.739583367324897</v>
      </c>
      <c r="AB18" s="430">
        <f>OUT_1!AB18</f>
        <v>0</v>
      </c>
      <c r="AC18" s="430">
        <f>OUT_1!AC18</f>
        <v>0</v>
      </c>
      <c r="AD18" s="430">
        <f>OUT_1!AD18</f>
        <v>0.34986479423032846</v>
      </c>
      <c r="AE18" s="430">
        <f>OUT_1!AE18</f>
        <v>43.513391076741634</v>
      </c>
      <c r="AF18" s="430">
        <f>OUT_1!AF18</f>
        <v>0</v>
      </c>
      <c r="AG18" s="430">
        <f>OUT_1!AG18</f>
        <v>0</v>
      </c>
      <c r="AH18" s="430">
        <f>OUT_1!AH18</f>
        <v>28.704887051738197</v>
      </c>
      <c r="AI18" s="430">
        <f>OUT_1!AI18</f>
        <v>0</v>
      </c>
      <c r="AJ18" s="430">
        <f>OUT_1!AJ18</f>
        <v>128403.78423463649</v>
      </c>
      <c r="AK18" s="430">
        <f>OUT_1!AK18</f>
        <v>0</v>
      </c>
      <c r="AL18" s="430">
        <f>OUT_1!AL18</f>
        <v>89.59279594634026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65.643292153707819</v>
      </c>
      <c r="AR18" s="430">
        <f>OUT_1!AR18</f>
        <v>1218.6011085599639</v>
      </c>
      <c r="AS18" s="430">
        <f>OUT_1!AS18</f>
        <v>136057.61091127395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131695.28049447527</v>
      </c>
      <c r="E19" s="436">
        <f t="shared" si="0"/>
        <v>7563.6878313728066</v>
      </c>
      <c r="F19" s="436">
        <f t="shared" si="0"/>
        <v>2035.6059778176746</v>
      </c>
      <c r="G19" s="436">
        <f t="shared" si="0"/>
        <v>694.89875179083049</v>
      </c>
      <c r="H19" s="436">
        <f t="shared" si="0"/>
        <v>132.40455556026393</v>
      </c>
      <c r="I19" s="436">
        <f t="shared" si="0"/>
        <v>62.018134813385487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1" t="s">
        <v>164</v>
      </c>
      <c r="C23" s="442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237.49815075402415</v>
      </c>
      <c r="E29" s="430">
        <f>OUT_1!E29</f>
        <v>61.2639577819631</v>
      </c>
      <c r="F29" s="430">
        <f>OUT_1!F29</f>
        <v>0</v>
      </c>
      <c r="G29" s="430">
        <f>OUT_1!G29</f>
        <v>20.1819958070183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278.58011272896897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0</v>
      </c>
      <c r="AS29" s="430">
        <f>OUT_1!AS29</f>
        <v>298.76210853598729</v>
      </c>
      <c r="AT29" s="384"/>
      <c r="AU29" s="384"/>
    </row>
    <row r="30" spans="1:47" s="376" customFormat="1" ht="18" customHeight="1">
      <c r="A30" s="385"/>
      <c r="B30" s="441" t="s">
        <v>158</v>
      </c>
      <c r="C30" s="442"/>
      <c r="D30" s="430">
        <f>OUT_1!D30</f>
        <v>461.68314596258898</v>
      </c>
      <c r="E30" s="430">
        <f>OUT_1!E30</f>
        <v>277.58888160519382</v>
      </c>
      <c r="F30" s="430">
        <f>OUT_1!F30</f>
        <v>82.787109822162208</v>
      </c>
      <c r="G30" s="430">
        <f>OUT_1!G30</f>
        <v>99.3900293358505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343.23494326783549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75.283944966638757</v>
      </c>
      <c r="AS30" s="430">
        <f>OUT_1!AS30</f>
        <v>669.98402748013484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308.72846626672435</v>
      </c>
      <c r="E31" s="430">
        <f>OUT_1!E31</f>
        <v>344.14265501509027</v>
      </c>
      <c r="F31" s="430">
        <f>OUT_1!F31</f>
        <v>2.767404860881955E-2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317.48443970048527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485.19161751545431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1007.9097629833375</v>
      </c>
      <c r="E32" s="430">
        <f>OUT_1!E32</f>
        <v>682.99549440224723</v>
      </c>
      <c r="F32" s="430">
        <f>OUT_1!F32</f>
        <v>82.814783870771024</v>
      </c>
      <c r="G32" s="430">
        <f>OUT_1!G32</f>
        <v>119.5720251428688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939.29949569728967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75.283944966638757</v>
      </c>
      <c r="AS32" s="430">
        <f>OUT_1!AS32</f>
        <v>1453.9377535315766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1007.9097629833375</v>
      </c>
      <c r="E33" s="436">
        <f t="shared" si="1"/>
        <v>682.99549440224723</v>
      </c>
      <c r="F33" s="436">
        <f t="shared" si="1"/>
        <v>82.814783870771024</v>
      </c>
      <c r="G33" s="436">
        <f t="shared" si="1"/>
        <v>119.5720251428688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229.07182125183704</v>
      </c>
      <c r="E36" s="430">
        <f>OUT_1!E36</f>
        <v>88.00468466653048</v>
      </c>
      <c r="F36" s="430">
        <f>OUT_1!F36</f>
        <v>0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306.44970106490132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0</v>
      </c>
      <c r="AS36" s="430">
        <f>OUT_1!AS36</f>
        <v>311.76310349163441</v>
      </c>
      <c r="AT36" s="384"/>
      <c r="AU36" s="384"/>
    </row>
    <row r="37" spans="1:47" s="376" customFormat="1" ht="18" customHeight="1">
      <c r="A37" s="385"/>
      <c r="B37" s="441" t="s">
        <v>158</v>
      </c>
      <c r="C37" s="442"/>
      <c r="D37" s="430">
        <f>OUT_1!D37</f>
        <v>624.25511916641665</v>
      </c>
      <c r="E37" s="430">
        <f>OUT_1!E37</f>
        <v>435.80634039209275</v>
      </c>
      <c r="F37" s="430">
        <f>OUT_1!F37</f>
        <v>318.73295693380481</v>
      </c>
      <c r="G37" s="430">
        <f>OUT_1!G37</f>
        <v>118.86147518118361</v>
      </c>
      <c r="H37" s="430">
        <f>OUT_1!H37</f>
        <v>19.958668187328801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87.223951636324301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40.150248482417695</v>
      </c>
      <c r="AS37" s="430">
        <f>OUT_1!AS37</f>
        <v>822.49437998978431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163.13814197277071</v>
      </c>
      <c r="E38" s="430">
        <f>OUT_1!E38</f>
        <v>94.942015055348918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258.08015702811963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258.08015702811963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1016.4650823910245</v>
      </c>
      <c r="E39" s="430">
        <f>OUT_1!E39</f>
        <v>618.75304011397225</v>
      </c>
      <c r="F39" s="430">
        <f>OUT_1!F39</f>
        <v>318.73295693380481</v>
      </c>
      <c r="G39" s="430">
        <f>OUT_1!G39</f>
        <v>118.86147518118361</v>
      </c>
      <c r="H39" s="430">
        <f>OUT_1!H39</f>
        <v>19.958668187328801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651.75380972934522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40.150248482417695</v>
      </c>
      <c r="AS39" s="430">
        <f>OUT_1!AS39</f>
        <v>1392.3376405095387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618.75304011397225</v>
      </c>
      <c r="F40" s="436">
        <f t="shared" si="2"/>
        <v>318.73295693380481</v>
      </c>
      <c r="G40" s="436">
        <f t="shared" si="2"/>
        <v>118.86147518118361</v>
      </c>
      <c r="H40" s="436">
        <f t="shared" si="2"/>
        <v>19.958668187328801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2024.3748453743619</v>
      </c>
      <c r="E42" s="430">
        <f t="shared" si="3"/>
        <v>1301.7485345162195</v>
      </c>
      <c r="F42" s="430">
        <f t="shared" si="3"/>
        <v>401.54774080457582</v>
      </c>
      <c r="G42" s="430">
        <f t="shared" si="3"/>
        <v>238.4335003240524</v>
      </c>
      <c r="H42" s="430">
        <f t="shared" si="3"/>
        <v>19.958668187328801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1591.0533054266348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115.43419344905645</v>
      </c>
      <c r="AS42" s="430">
        <f t="shared" si="3"/>
        <v>2846.2753940411153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133719.65533984965</v>
      </c>
      <c r="E47" s="431">
        <f t="shared" si="4"/>
        <v>8865.4363658890252</v>
      </c>
      <c r="F47" s="431">
        <f t="shared" si="4"/>
        <v>2437.1537186222504</v>
      </c>
      <c r="G47" s="431">
        <f t="shared" si="4"/>
        <v>933.33225211488286</v>
      </c>
      <c r="H47" s="431">
        <f t="shared" si="4"/>
        <v>152.36322374759274</v>
      </c>
      <c r="I47" s="431">
        <f t="shared" si="4"/>
        <v>62.018134813385487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46.604999999999997</v>
      </c>
      <c r="R47" s="431">
        <f t="shared" si="4"/>
        <v>11.791919131105255</v>
      </c>
      <c r="S47" s="431">
        <f t="shared" si="4"/>
        <v>0</v>
      </c>
      <c r="T47" s="431">
        <f t="shared" si="4"/>
        <v>0</v>
      </c>
      <c r="U47" s="431">
        <f t="shared" si="4"/>
        <v>0</v>
      </c>
      <c r="V47" s="431">
        <f t="shared" si="4"/>
        <v>0</v>
      </c>
      <c r="W47" s="431">
        <f t="shared" si="4"/>
        <v>0</v>
      </c>
      <c r="X47" s="431">
        <f t="shared" si="4"/>
        <v>0</v>
      </c>
      <c r="Y47" s="431">
        <f t="shared" si="4"/>
        <v>0</v>
      </c>
      <c r="Z47" s="431">
        <f t="shared" si="4"/>
        <v>0</v>
      </c>
      <c r="AA47" s="431">
        <f t="shared" si="4"/>
        <v>22.739583367324897</v>
      </c>
      <c r="AB47" s="431">
        <f t="shared" si="4"/>
        <v>0</v>
      </c>
      <c r="AC47" s="431">
        <f t="shared" si="4"/>
        <v>0</v>
      </c>
      <c r="AD47" s="431">
        <f t="shared" si="4"/>
        <v>0.34986479423032846</v>
      </c>
      <c r="AE47" s="431">
        <f t="shared" si="4"/>
        <v>43.513391076741634</v>
      </c>
      <c r="AF47" s="431">
        <f t="shared" si="4"/>
        <v>0</v>
      </c>
      <c r="AG47" s="431">
        <f t="shared" si="4"/>
        <v>0</v>
      </c>
      <c r="AH47" s="431">
        <f t="shared" si="4"/>
        <v>28.704887051738197</v>
      </c>
      <c r="AI47" s="431">
        <f t="shared" si="4"/>
        <v>0</v>
      </c>
      <c r="AJ47" s="431">
        <f t="shared" si="4"/>
        <v>129994.83754006313</v>
      </c>
      <c r="AK47" s="431">
        <f t="shared" si="4"/>
        <v>0</v>
      </c>
      <c r="AL47" s="431">
        <f t="shared" si="4"/>
        <v>89.59279594634026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65.643292153707819</v>
      </c>
      <c r="AR47" s="431">
        <f t="shared" si="4"/>
        <v>1334.0353020090204</v>
      </c>
      <c r="AS47" s="431">
        <f t="shared" si="4"/>
        <v>138903.88630531507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133719.65533984965</v>
      </c>
      <c r="E48" s="390">
        <f t="shared" si="5"/>
        <v>8865.4363658890252</v>
      </c>
      <c r="F48" s="390">
        <f t="shared" si="5"/>
        <v>2437.1537186222504</v>
      </c>
      <c r="G48" s="390">
        <f t="shared" si="5"/>
        <v>933.33225211488286</v>
      </c>
      <c r="H48" s="390">
        <f t="shared" si="5"/>
        <v>152.36322374759274</v>
      </c>
      <c r="I48" s="390">
        <f t="shared" si="5"/>
        <v>62.018134813385487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zoomScale="85" workbookViewId="0">
      <selection activeCell="B17" sqref="B17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0" t="s">
        <v>0</v>
      </c>
      <c r="C5" s="450"/>
      <c r="D5" s="450"/>
      <c r="E5" s="450"/>
    </row>
    <row r="6" spans="1:5" ht="18">
      <c r="A6" s="276"/>
      <c r="B6" s="450" t="s">
        <v>1</v>
      </c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145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71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3" t="s">
        <v>141</v>
      </c>
      <c r="K12" s="474"/>
    </row>
    <row r="13" spans="1:22" ht="42" customHeight="1">
      <c r="A13" s="248"/>
      <c r="B13" s="478" t="s">
        <v>3</v>
      </c>
      <c r="C13" s="479"/>
      <c r="D13" s="473" t="s">
        <v>33</v>
      </c>
      <c r="E13" s="484"/>
      <c r="F13" s="473" t="s">
        <v>134</v>
      </c>
      <c r="G13" s="474"/>
      <c r="H13" s="473" t="s">
        <v>142</v>
      </c>
      <c r="I13" s="474"/>
      <c r="J13" s="470" t="s">
        <v>89</v>
      </c>
      <c r="K13" s="475" t="s">
        <v>90</v>
      </c>
    </row>
    <row r="14" spans="1:22">
      <c r="A14" s="250"/>
      <c r="B14" s="480"/>
      <c r="C14" s="481"/>
      <c r="D14" s="485" t="s">
        <v>12</v>
      </c>
      <c r="E14" s="485" t="s">
        <v>11</v>
      </c>
      <c r="F14" s="468" t="s">
        <v>12</v>
      </c>
      <c r="G14" s="468" t="s">
        <v>11</v>
      </c>
      <c r="H14" s="468" t="s">
        <v>12</v>
      </c>
      <c r="I14" s="468" t="s">
        <v>11</v>
      </c>
      <c r="J14" s="471"/>
      <c r="K14" s="476"/>
    </row>
    <row r="15" spans="1:22">
      <c r="A15" s="251"/>
      <c r="B15" s="482"/>
      <c r="C15" s="483"/>
      <c r="D15" s="469"/>
      <c r="E15" s="469"/>
      <c r="F15" s="469"/>
      <c r="G15" s="469"/>
      <c r="H15" s="469"/>
      <c r="I15" s="469"/>
      <c r="J15" s="472"/>
      <c r="K15" s="477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abSelected="1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38" t="s">
        <v>154</v>
      </c>
      <c r="C3" s="438"/>
      <c r="D3" s="438"/>
      <c r="E3" s="438"/>
      <c r="F3" s="438"/>
      <c r="G3" s="438"/>
      <c r="H3" s="438"/>
      <c r="I3" s="438"/>
      <c r="J3" s="438"/>
      <c r="K3" s="438"/>
      <c r="L3" s="438"/>
      <c r="M3" s="438"/>
      <c r="N3" s="438"/>
      <c r="O3" s="438"/>
      <c r="P3" s="357"/>
    </row>
    <row r="4" spans="1:16" s="351" customFormat="1" ht="60.75" customHeight="1">
      <c r="A4" s="353"/>
      <c r="B4" s="439" t="str">
        <f>OUT_1RUS!B4</f>
        <v>По данным отчетности № 0409701 "Отчет о конверсионных операциях", полученной от кредитных организаций г. Москвы и г. Санкт-Петербурга</v>
      </c>
      <c r="C4" s="439"/>
      <c r="D4" s="439"/>
      <c r="E4" s="439"/>
      <c r="F4" s="439"/>
      <c r="G4" s="439"/>
      <c r="H4" s="439"/>
      <c r="I4" s="439"/>
      <c r="J4" s="439"/>
      <c r="K4" s="439"/>
      <c r="L4" s="439"/>
      <c r="M4" s="439"/>
      <c r="N4" s="439"/>
      <c r="O4" s="439"/>
      <c r="P4" s="357"/>
    </row>
    <row r="5" spans="1:16" s="351" customFormat="1" ht="18" customHeight="1">
      <c r="A5" s="352"/>
      <c r="B5" s="446"/>
      <c r="C5" s="446"/>
      <c r="D5" s="446"/>
      <c r="E5" s="446"/>
      <c r="F5" s="446"/>
      <c r="G5" s="446"/>
      <c r="H5" s="446"/>
      <c r="I5" s="446"/>
      <c r="J5" s="446"/>
      <c r="K5" s="446"/>
      <c r="L5" s="446"/>
      <c r="M5" s="446"/>
      <c r="N5" s="446"/>
      <c r="O5" s="446"/>
      <c r="P5" s="357"/>
    </row>
    <row r="6" spans="1:16" s="351" customFormat="1" ht="18" customHeight="1">
      <c r="A6" s="358"/>
      <c r="B6" s="447" t="s">
        <v>190</v>
      </c>
      <c r="C6" s="447"/>
      <c r="D6" s="447"/>
      <c r="E6" s="447"/>
      <c r="F6" s="447"/>
      <c r="G6" s="447"/>
      <c r="H6" s="447"/>
      <c r="I6" s="447"/>
      <c r="J6" s="447"/>
      <c r="K6" s="447"/>
      <c r="L6" s="447"/>
      <c r="M6" s="447"/>
      <c r="N6" s="447"/>
      <c r="O6" s="447"/>
      <c r="P6" s="357"/>
    </row>
    <row r="7" spans="1:16" s="351" customFormat="1" ht="18" customHeight="1">
      <c r="A7" s="358"/>
      <c r="B7" s="447" t="str">
        <f>OUT_1RUS!B7</f>
        <v xml:space="preserve">по состоянию на конец  октября  2007 года </v>
      </c>
      <c r="C7" s="447"/>
      <c r="D7" s="447"/>
      <c r="E7" s="447"/>
      <c r="F7" s="447"/>
      <c r="G7" s="447"/>
      <c r="H7" s="447"/>
      <c r="I7" s="447"/>
      <c r="J7" s="447"/>
      <c r="K7" s="447"/>
      <c r="L7" s="447"/>
      <c r="M7" s="447"/>
      <c r="N7" s="447"/>
      <c r="O7" s="447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48" t="s">
        <v>198</v>
      </c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20622.873813805396</v>
      </c>
      <c r="E18" s="430">
        <f>OUT_4!E18</f>
        <v>6926.0994401518446</v>
      </c>
      <c r="F18" s="430">
        <f>OUT_4!F18</f>
        <v>77.37397689708834</v>
      </c>
      <c r="G18" s="430">
        <f>OUT_4!G18</f>
        <v>139.06104423173758</v>
      </c>
      <c r="H18" s="430">
        <f>OUT_4!H18</f>
        <v>159.70106430424974</v>
      </c>
      <c r="I18" s="430">
        <f>OUT_4!I18</f>
        <v>0</v>
      </c>
      <c r="J18" s="430">
        <f>OUT_4!J18</f>
        <v>170.52791687300325</v>
      </c>
      <c r="K18" s="430">
        <f>OUT_4!K18</f>
        <v>141.23518661863116</v>
      </c>
      <c r="L18" s="430">
        <f>OUT_4!L18</f>
        <v>0</v>
      </c>
      <c r="M18" s="430">
        <f>OUT_4!M18</f>
        <v>20932.462774910138</v>
      </c>
      <c r="N18" s="430">
        <f>OUT_4!N18</f>
        <v>7227.035691074725</v>
      </c>
      <c r="O18" s="430">
        <f>OUT_4!O18</f>
        <v>77.37397689708834</v>
      </c>
    </row>
    <row r="19" spans="1:16" s="376" customFormat="1" ht="15">
      <c r="A19" s="385"/>
      <c r="B19" s="441" t="s">
        <v>158</v>
      </c>
      <c r="C19" s="442"/>
      <c r="D19" s="430">
        <f>OUT_4!D19</f>
        <v>84926.622109438467</v>
      </c>
      <c r="E19" s="430">
        <f>OUT_4!E19</f>
        <v>10634.638823420293</v>
      </c>
      <c r="F19" s="430">
        <f>OUT_4!F19</f>
        <v>34.585811528426369</v>
      </c>
      <c r="G19" s="430">
        <f>OUT_4!G19</f>
        <v>425.21125504237222</v>
      </c>
      <c r="H19" s="430">
        <f>OUT_4!H19</f>
        <v>244.77277243776257</v>
      </c>
      <c r="I19" s="430">
        <f>OUT_4!I19</f>
        <v>0</v>
      </c>
      <c r="J19" s="430">
        <f>OUT_4!J19</f>
        <v>496.28380377825533</v>
      </c>
      <c r="K19" s="430">
        <f>OUT_4!K19</f>
        <v>326.21057621152897</v>
      </c>
      <c r="L19" s="430">
        <f>OUT_4!L19</f>
        <v>0</v>
      </c>
      <c r="M19" s="430">
        <f>OUT_4!M19</f>
        <v>85848.117168259094</v>
      </c>
      <c r="N19" s="430">
        <f>OUT_4!N19</f>
        <v>11205.622172069585</v>
      </c>
      <c r="O19" s="430">
        <f>OUT_4!O19</f>
        <v>34.585811528426369</v>
      </c>
    </row>
    <row r="20" spans="1:16" s="376" customFormat="1" ht="15">
      <c r="A20" s="382"/>
      <c r="B20" s="386" t="s">
        <v>159</v>
      </c>
      <c r="C20" s="386"/>
      <c r="D20" s="430">
        <f>OUT_4!D20</f>
        <v>11154.161464568111</v>
      </c>
      <c r="E20" s="430">
        <f>OUT_4!E20</f>
        <v>1681.2554714638811</v>
      </c>
      <c r="F20" s="430">
        <f>OUT_4!F20</f>
        <v>0</v>
      </c>
      <c r="G20" s="430">
        <f>OUT_4!G20</f>
        <v>280.512394972739</v>
      </c>
      <c r="H20" s="430">
        <f>OUT_4!H20</f>
        <v>204.67922254271525</v>
      </c>
      <c r="I20" s="430">
        <f>OUT_4!I20</f>
        <v>0</v>
      </c>
      <c r="J20" s="430">
        <f>OUT_4!J20</f>
        <v>255.55105820476814</v>
      </c>
      <c r="K20" s="430">
        <f>OUT_4!K20</f>
        <v>2.5290988233514664</v>
      </c>
      <c r="L20" s="430">
        <f>OUT_4!L20</f>
        <v>0</v>
      </c>
      <c r="M20" s="430">
        <f>OUT_4!M20</f>
        <v>11690.224917745618</v>
      </c>
      <c r="N20" s="430">
        <f>OUT_4!N20</f>
        <v>1888.4637928299478</v>
      </c>
      <c r="O20" s="430">
        <f>OUT_4!O20</f>
        <v>0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116703.65738781198</v>
      </c>
      <c r="E21" s="431">
        <f>OUT_4!E21</f>
        <v>19241.99373503602</v>
      </c>
      <c r="F21" s="431">
        <f>OUT_4!F21</f>
        <v>111.95978842551472</v>
      </c>
      <c r="G21" s="431">
        <f>OUT_4!G21</f>
        <v>844.78469424684886</v>
      </c>
      <c r="H21" s="431">
        <f>OUT_4!H21</f>
        <v>609.15305928472753</v>
      </c>
      <c r="I21" s="431">
        <f>OUT_4!I21</f>
        <v>0</v>
      </c>
      <c r="J21" s="431">
        <f>OUT_4!J21</f>
        <v>922.36277885602681</v>
      </c>
      <c r="K21" s="431">
        <f>OUT_4!K21</f>
        <v>469.9748616535116</v>
      </c>
      <c r="L21" s="431">
        <f>OUT_4!L21</f>
        <v>0</v>
      </c>
      <c r="M21" s="431">
        <f>OUT_4!M21</f>
        <v>118470.80486091485</v>
      </c>
      <c r="N21" s="431">
        <f>OUT_4!N21</f>
        <v>20321.121655974261</v>
      </c>
      <c r="O21" s="431">
        <f>OUT_4!O21</f>
        <v>111.95978842551472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1" t="s">
        <v>164</v>
      </c>
      <c r="C25" s="442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1" t="s">
        <v>164</v>
      </c>
      <c r="C31" s="442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49" t="s">
        <v>189</v>
      </c>
      <c r="C5" s="449"/>
      <c r="D5" s="449"/>
      <c r="E5" s="449"/>
    </row>
    <row r="6" spans="1:5" ht="18">
      <c r="A6" s="276"/>
      <c r="B6" s="450"/>
      <c r="C6" s="450"/>
      <c r="D6" s="450"/>
      <c r="E6" s="450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0" t="s">
        <v>185</v>
      </c>
      <c r="C9" s="450"/>
      <c r="D9" s="450"/>
      <c r="E9" s="450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71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9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1" t="s">
        <v>127</v>
      </c>
      <c r="E2" s="453" t="s">
        <v>128</v>
      </c>
      <c r="F2" s="203"/>
    </row>
    <row r="3" spans="2:6" ht="12.75" thickBot="1">
      <c r="C3" s="204"/>
      <c r="D3" s="452"/>
      <c r="E3" s="454"/>
      <c r="F3" s="205"/>
    </row>
    <row r="4" spans="2:6" ht="4.5" customHeight="1">
      <c r="C4" s="206"/>
      <c r="D4" s="207"/>
      <c r="E4" s="208"/>
      <c r="F4" s="209"/>
    </row>
    <row r="5" spans="2:6">
      <c r="B5" s="455"/>
      <c r="C5" s="211"/>
      <c r="D5" s="212" t="s">
        <v>129</v>
      </c>
      <c r="E5" s="214">
        <f>+SUM(OUT_1_Check!AG16:AS52)</f>
        <v>0</v>
      </c>
      <c r="F5" s="213"/>
    </row>
    <row r="6" spans="2:6">
      <c r="B6" s="455"/>
      <c r="C6" s="211"/>
      <c r="D6" s="212" t="s">
        <v>130</v>
      </c>
      <c r="E6" s="214">
        <f>+SUM(OUT_1_Check!AG16:AS52)</f>
        <v>0</v>
      </c>
      <c r="F6" s="213"/>
    </row>
    <row r="7" spans="2:6">
      <c r="B7" s="455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5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S36" sqref="AS36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0.8554687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58"/>
      <c r="C3" s="459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58"/>
      <c r="C4" s="459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57"/>
      <c r="C5" s="460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57"/>
      <c r="C6" s="457"/>
      <c r="D6" s="3"/>
      <c r="F6" s="8"/>
      <c r="G6" s="105" t="s">
        <v>202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6"/>
      <c r="C7" s="456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6"/>
      <c r="C8" s="456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6"/>
      <c r="C9" s="456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6"/>
      <c r="C10" s="456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25958.724188836492</v>
      </c>
      <c r="E15" s="227">
        <v>2251.5706702945108</v>
      </c>
      <c r="F15" s="225">
        <v>867.65993104568599</v>
      </c>
      <c r="G15" s="227">
        <v>358.0332251549616</v>
      </c>
      <c r="H15" s="227">
        <v>131.15160003296043</v>
      </c>
      <c r="I15" s="227">
        <v>48.326791505795249</v>
      </c>
      <c r="J15" s="227"/>
      <c r="K15" s="227"/>
      <c r="L15" s="227"/>
      <c r="M15" s="227"/>
      <c r="N15" s="227"/>
      <c r="O15" s="227"/>
      <c r="P15" s="227"/>
      <c r="Q15" s="227">
        <v>46.604999999999997</v>
      </c>
      <c r="R15" s="227">
        <v>11.578443068889928</v>
      </c>
      <c r="S15" s="227"/>
      <c r="T15" s="227"/>
      <c r="U15" s="227"/>
      <c r="V15" s="227"/>
      <c r="W15" s="227"/>
      <c r="X15" s="227"/>
      <c r="Y15" s="227"/>
      <c r="Z15" s="227"/>
      <c r="AA15" s="227"/>
      <c r="AB15" s="227"/>
      <c r="AC15" s="227"/>
      <c r="AD15" s="227">
        <v>0.34986479423032846</v>
      </c>
      <c r="AE15" s="227">
        <v>36.647914666430289</v>
      </c>
      <c r="AF15" s="227"/>
      <c r="AG15" s="227"/>
      <c r="AH15" s="227">
        <v>3.4944999999999999</v>
      </c>
      <c r="AI15" s="227"/>
      <c r="AJ15" s="227">
        <v>24823.718994107356</v>
      </c>
      <c r="AK15" s="227"/>
      <c r="AL15" s="227">
        <v>89.59279594634026</v>
      </c>
      <c r="AM15" s="227"/>
      <c r="AN15" s="227"/>
      <c r="AO15" s="227"/>
      <c r="AP15" s="227"/>
      <c r="AQ15" s="227">
        <v>65.643292153707819</v>
      </c>
      <c r="AR15" s="227">
        <v>559.59725010131615</v>
      </c>
      <c r="AS15" s="295">
        <f>SUM(D15:AR15)/2</f>
        <v>27626.347230854339</v>
      </c>
    </row>
    <row r="16" spans="1:62" s="23" customFormat="1" ht="18" customHeight="1">
      <c r="A16" s="26"/>
      <c r="B16" s="51" t="s">
        <v>106</v>
      </c>
      <c r="C16" s="328"/>
      <c r="D16" s="227">
        <v>94572.874329585422</v>
      </c>
      <c r="E16" s="227">
        <v>3110.8878686426269</v>
      </c>
      <c r="F16" s="227">
        <v>1167.9460467719884</v>
      </c>
      <c r="G16" s="227">
        <v>334.36167441811642</v>
      </c>
      <c r="H16" s="227">
        <v>1.2529555273034976</v>
      </c>
      <c r="I16" s="225">
        <v>6.5011179593029853</v>
      </c>
      <c r="J16" s="227"/>
      <c r="K16" s="227"/>
      <c r="L16" s="227"/>
      <c r="M16" s="227"/>
      <c r="N16" s="227"/>
      <c r="O16" s="227"/>
      <c r="P16" s="227"/>
      <c r="Q16" s="227"/>
      <c r="R16" s="227">
        <v>0.2134760622153255</v>
      </c>
      <c r="S16" s="227"/>
      <c r="T16" s="227"/>
      <c r="U16" s="227"/>
      <c r="V16" s="227"/>
      <c r="W16" s="227"/>
      <c r="X16" s="227"/>
      <c r="Y16" s="227"/>
      <c r="Z16" s="227"/>
      <c r="AA16" s="227">
        <v>22.739583367324897</v>
      </c>
      <c r="AB16" s="227"/>
      <c r="AC16" s="227"/>
      <c r="AD16" s="227"/>
      <c r="AE16" s="227">
        <v>6.8654764103113459</v>
      </c>
      <c r="AF16" s="227"/>
      <c r="AG16" s="227"/>
      <c r="AH16" s="227">
        <v>5.391</v>
      </c>
      <c r="AI16" s="227"/>
      <c r="AJ16" s="227">
        <v>91304.330701177692</v>
      </c>
      <c r="AK16" s="227"/>
      <c r="AL16" s="227"/>
      <c r="AM16" s="227"/>
      <c r="AN16" s="227"/>
      <c r="AO16" s="227"/>
      <c r="AP16" s="227"/>
      <c r="AQ16" s="227"/>
      <c r="AR16" s="227">
        <v>658.32925885289967</v>
      </c>
      <c r="AS16" s="295">
        <f>SUM(D16:AR16)/2</f>
        <v>95595.8467443876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11163.681976053369</v>
      </c>
      <c r="E17" s="227">
        <v>2201.2292924356693</v>
      </c>
      <c r="F17" s="227"/>
      <c r="G17" s="227">
        <v>2.5038522177525149</v>
      </c>
      <c r="H17" s="227"/>
      <c r="I17" s="227">
        <v>7.1902253482872496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/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>
        <v>19.819387051738197</v>
      </c>
      <c r="AI17" s="227"/>
      <c r="AJ17" s="227">
        <v>12275.734539351442</v>
      </c>
      <c r="AK17" s="227"/>
      <c r="AL17" s="227"/>
      <c r="AM17" s="227"/>
      <c r="AN17" s="227"/>
      <c r="AO17" s="227"/>
      <c r="AP17" s="227"/>
      <c r="AQ17" s="227"/>
      <c r="AR17" s="227">
        <v>0.67459960574802191</v>
      </c>
      <c r="AS17" s="295">
        <f>SUM(D17:AR17)/2</f>
        <v>12835.416936032003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131695.28049447527</v>
      </c>
      <c r="E18" s="295">
        <f t="shared" si="0"/>
        <v>7563.6878313728066</v>
      </c>
      <c r="F18" s="295">
        <f t="shared" si="0"/>
        <v>2035.6059778176746</v>
      </c>
      <c r="G18" s="295">
        <f t="shared" si="0"/>
        <v>694.89875179083049</v>
      </c>
      <c r="H18" s="295">
        <f t="shared" si="0"/>
        <v>132.40455556026393</v>
      </c>
      <c r="I18" s="295">
        <f t="shared" si="0"/>
        <v>62.018134813385487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46.604999999999997</v>
      </c>
      <c r="R18" s="295">
        <f t="shared" si="0"/>
        <v>11.791919131105255</v>
      </c>
      <c r="S18" s="295">
        <f t="shared" si="0"/>
        <v>0</v>
      </c>
      <c r="T18" s="295">
        <f t="shared" si="0"/>
        <v>0</v>
      </c>
      <c r="U18" s="295">
        <f t="shared" si="0"/>
        <v>0</v>
      </c>
      <c r="V18" s="295">
        <f t="shared" si="0"/>
        <v>0</v>
      </c>
      <c r="W18" s="295">
        <f t="shared" si="0"/>
        <v>0</v>
      </c>
      <c r="X18" s="295">
        <f t="shared" si="0"/>
        <v>0</v>
      </c>
      <c r="Y18" s="295">
        <f t="shared" si="0"/>
        <v>0</v>
      </c>
      <c r="Z18" s="295">
        <f t="shared" si="0"/>
        <v>0</v>
      </c>
      <c r="AA18" s="295">
        <f t="shared" si="0"/>
        <v>22.739583367324897</v>
      </c>
      <c r="AB18" s="295">
        <f t="shared" si="0"/>
        <v>0</v>
      </c>
      <c r="AC18" s="295">
        <f t="shared" si="0"/>
        <v>0</v>
      </c>
      <c r="AD18" s="295">
        <f t="shared" si="0"/>
        <v>0.34986479423032846</v>
      </c>
      <c r="AE18" s="295">
        <f t="shared" si="0"/>
        <v>43.513391076741634</v>
      </c>
      <c r="AF18" s="295">
        <f t="shared" si="0"/>
        <v>0</v>
      </c>
      <c r="AG18" s="295">
        <f t="shared" si="0"/>
        <v>0</v>
      </c>
      <c r="AH18" s="295">
        <f t="shared" si="0"/>
        <v>28.704887051738197</v>
      </c>
      <c r="AI18" s="295">
        <f t="shared" si="0"/>
        <v>0</v>
      </c>
      <c r="AJ18" s="295">
        <f t="shared" si="0"/>
        <v>128403.78423463649</v>
      </c>
      <c r="AK18" s="295">
        <f t="shared" si="0"/>
        <v>0</v>
      </c>
      <c r="AL18" s="295">
        <f t="shared" si="0"/>
        <v>89.59279594634026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65.643292153707819</v>
      </c>
      <c r="AR18" s="295">
        <f t="shared" si="0"/>
        <v>1218.6011085599639</v>
      </c>
      <c r="AS18" s="295">
        <f>SUM(D18:AR18)/2</f>
        <v>136057.61091127395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136057.61091127395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237.49815075402415</v>
      </c>
      <c r="E29" s="227">
        <v>61.2639577819631</v>
      </c>
      <c r="F29" s="227"/>
      <c r="G29" s="227">
        <v>20.1819958070183</v>
      </c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278.58011272896897</v>
      </c>
      <c r="AK29" s="227"/>
      <c r="AL29" s="227"/>
      <c r="AM29" s="227"/>
      <c r="AN29" s="227"/>
      <c r="AO29" s="227"/>
      <c r="AP29" s="227"/>
      <c r="AQ29" s="227"/>
      <c r="AR29" s="227"/>
      <c r="AS29" s="295">
        <f>SUM(D29:AR29)/2</f>
        <v>298.76210853598729</v>
      </c>
    </row>
    <row r="30" spans="1:62" s="17" customFormat="1" ht="18" customHeight="1">
      <c r="A30" s="24"/>
      <c r="B30" s="51" t="s">
        <v>106</v>
      </c>
      <c r="C30" s="25"/>
      <c r="D30" s="227">
        <v>461.68314596258898</v>
      </c>
      <c r="E30" s="227">
        <v>277.58888160519382</v>
      </c>
      <c r="F30" s="227">
        <v>82.787109822162208</v>
      </c>
      <c r="G30" s="227">
        <v>99.3900293358505</v>
      </c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343.23494326783549</v>
      </c>
      <c r="AK30" s="227"/>
      <c r="AL30" s="227"/>
      <c r="AM30" s="227"/>
      <c r="AN30" s="227"/>
      <c r="AO30" s="227"/>
      <c r="AP30" s="227"/>
      <c r="AQ30" s="227"/>
      <c r="AR30" s="227">
        <v>75.283944966638757</v>
      </c>
      <c r="AS30" s="295">
        <f>SUM(D30:AR30)/2</f>
        <v>669.98402748013484</v>
      </c>
    </row>
    <row r="31" spans="1:62" s="17" customFormat="1" ht="18" customHeight="1">
      <c r="A31" s="20"/>
      <c r="B31" s="51" t="s">
        <v>107</v>
      </c>
      <c r="C31" s="25"/>
      <c r="D31" s="227">
        <v>308.72846626672435</v>
      </c>
      <c r="E31" s="227">
        <v>344.14265501509027</v>
      </c>
      <c r="F31" s="227">
        <v>2.767404860881955E-2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317.48443970048527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485.19161751545431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1007.9097629833375</v>
      </c>
      <c r="E32" s="295">
        <f t="shared" si="2"/>
        <v>682.99549440224723</v>
      </c>
      <c r="F32" s="295">
        <f t="shared" si="2"/>
        <v>82.814783870771024</v>
      </c>
      <c r="G32" s="295">
        <f t="shared" si="2"/>
        <v>119.5720251428688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939.29949569728967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75.283944966638757</v>
      </c>
      <c r="AS32" s="295">
        <f>SUM(D32:AR32)/2</f>
        <v>1453.9377535315766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1453.9377535315766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229.07182125183704</v>
      </c>
      <c r="E36" s="227">
        <v>88.00468466653048</v>
      </c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306.44970106490132</v>
      </c>
      <c r="AK36" s="227"/>
      <c r="AL36" s="227"/>
      <c r="AM36" s="227"/>
      <c r="AN36" s="227"/>
      <c r="AO36" s="227"/>
      <c r="AP36" s="227"/>
      <c r="AQ36" s="227"/>
      <c r="AR36" s="227"/>
      <c r="AS36" s="295">
        <f>SUM(D36:AR36)/2</f>
        <v>311.76310349163441</v>
      </c>
    </row>
    <row r="37" spans="1:62" s="17" customFormat="1" ht="18" customHeight="1">
      <c r="A37" s="24"/>
      <c r="B37" s="51" t="s">
        <v>106</v>
      </c>
      <c r="C37" s="25"/>
      <c r="D37" s="227">
        <v>624.25511916641665</v>
      </c>
      <c r="E37" s="227">
        <v>435.80634039209275</v>
      </c>
      <c r="F37" s="227">
        <v>318.73295693380481</v>
      </c>
      <c r="G37" s="227">
        <v>118.86147518118361</v>
      </c>
      <c r="H37" s="227">
        <v>19.958668187328801</v>
      </c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87.223951636324301</v>
      </c>
      <c r="AK37" s="227"/>
      <c r="AL37" s="227"/>
      <c r="AM37" s="227"/>
      <c r="AN37" s="227"/>
      <c r="AO37" s="227"/>
      <c r="AP37" s="227"/>
      <c r="AQ37" s="227"/>
      <c r="AR37" s="227">
        <v>40.150248482417695</v>
      </c>
      <c r="AS37" s="295">
        <f>SUM(D37:AR37)/2</f>
        <v>822.49437998978431</v>
      </c>
    </row>
    <row r="38" spans="1:62" s="17" customFormat="1" ht="18" customHeight="1">
      <c r="A38" s="20"/>
      <c r="B38" s="51" t="s">
        <v>107</v>
      </c>
      <c r="C38" s="25"/>
      <c r="D38" s="227">
        <v>163.13814197277071</v>
      </c>
      <c r="E38" s="227">
        <v>94.942015055348918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258.08015702811963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258.08015702811963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1016.4650823910245</v>
      </c>
      <c r="E39" s="295">
        <f t="shared" si="3"/>
        <v>618.75304011397225</v>
      </c>
      <c r="F39" s="295">
        <f t="shared" si="3"/>
        <v>318.73295693380481</v>
      </c>
      <c r="G39" s="295">
        <f t="shared" si="3"/>
        <v>118.86147518118361</v>
      </c>
      <c r="H39" s="295">
        <f t="shared" si="3"/>
        <v>19.958668187328801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651.75380972934522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40.150248482417695</v>
      </c>
      <c r="AS39" s="295">
        <f>SUM(D39:AR39)/2</f>
        <v>1392.3376405095387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1392.3376405095387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2024.3748453743619</v>
      </c>
      <c r="E42" s="295">
        <f>+SUM(E39,E32)</f>
        <v>1301.7485345162195</v>
      </c>
      <c r="F42" s="295">
        <f>+SUM(F39,F32)</f>
        <v>401.54774080457582</v>
      </c>
      <c r="G42" s="295">
        <f>+SUM(G39,G32)</f>
        <v>238.4335003240524</v>
      </c>
      <c r="H42" s="295">
        <f>+SUM(H39,H32)</f>
        <v>19.958668187328801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1591.0533054266348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115.43419344905645</v>
      </c>
      <c r="AS42" s="295">
        <f>SUM(D42:AR42)/2</f>
        <v>2846.2753940411149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133719.65533984965</v>
      </c>
      <c r="E46" s="296">
        <f t="shared" si="5"/>
        <v>8865.4363658890252</v>
      </c>
      <c r="F46" s="296">
        <f t="shared" si="5"/>
        <v>2437.1537186222504</v>
      </c>
      <c r="G46" s="296">
        <f t="shared" si="5"/>
        <v>933.33225211488286</v>
      </c>
      <c r="H46" s="296">
        <f t="shared" si="5"/>
        <v>152.36322374759274</v>
      </c>
      <c r="I46" s="296">
        <f t="shared" si="5"/>
        <v>62.018134813385487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46.604999999999997</v>
      </c>
      <c r="R46" s="296">
        <f t="shared" si="5"/>
        <v>11.791919131105255</v>
      </c>
      <c r="S46" s="296">
        <f t="shared" si="5"/>
        <v>0</v>
      </c>
      <c r="T46" s="296">
        <f t="shared" si="5"/>
        <v>0</v>
      </c>
      <c r="U46" s="296">
        <f t="shared" si="5"/>
        <v>0</v>
      </c>
      <c r="V46" s="296">
        <f t="shared" si="5"/>
        <v>0</v>
      </c>
      <c r="W46" s="296">
        <f t="shared" si="5"/>
        <v>0</v>
      </c>
      <c r="X46" s="296">
        <f t="shared" si="5"/>
        <v>0</v>
      </c>
      <c r="Y46" s="296">
        <f t="shared" si="5"/>
        <v>0</v>
      </c>
      <c r="Z46" s="296">
        <f t="shared" si="5"/>
        <v>0</v>
      </c>
      <c r="AA46" s="296">
        <f t="shared" si="5"/>
        <v>22.739583367324897</v>
      </c>
      <c r="AB46" s="296">
        <f t="shared" si="5"/>
        <v>0</v>
      </c>
      <c r="AC46" s="296">
        <f t="shared" si="5"/>
        <v>0</v>
      </c>
      <c r="AD46" s="296">
        <f t="shared" si="5"/>
        <v>0.34986479423032846</v>
      </c>
      <c r="AE46" s="296">
        <f t="shared" si="5"/>
        <v>43.513391076741634</v>
      </c>
      <c r="AF46" s="296">
        <f t="shared" si="5"/>
        <v>0</v>
      </c>
      <c r="AG46" s="296">
        <f t="shared" si="5"/>
        <v>0</v>
      </c>
      <c r="AH46" s="296">
        <f t="shared" si="5"/>
        <v>28.704887051738197</v>
      </c>
      <c r="AI46" s="296">
        <f t="shared" si="5"/>
        <v>0</v>
      </c>
      <c r="AJ46" s="296">
        <f t="shared" si="5"/>
        <v>129994.83754006313</v>
      </c>
      <c r="AK46" s="296">
        <f t="shared" si="5"/>
        <v>0</v>
      </c>
      <c r="AL46" s="296">
        <f t="shared" si="5"/>
        <v>89.59279594634026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65.643292153707819</v>
      </c>
      <c r="AR46" s="296">
        <f t="shared" si="5"/>
        <v>1334.0353020090204</v>
      </c>
      <c r="AS46" s="296">
        <f>+SUM(AS42,AS25,AS18,AS44)</f>
        <v>138903.88630531507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138903.88630531507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3" t="s">
        <v>4</v>
      </c>
      <c r="E12" s="461" t="s">
        <v>52</v>
      </c>
      <c r="F12" s="461" t="s">
        <v>5</v>
      </c>
      <c r="G12" s="461" t="s">
        <v>6</v>
      </c>
      <c r="H12" s="461" t="s">
        <v>7</v>
      </c>
      <c r="I12" s="461" t="s">
        <v>152</v>
      </c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7"/>
      <c r="AS12" s="461" t="s">
        <v>8</v>
      </c>
    </row>
    <row r="13" spans="1:48" s="73" customFormat="1" ht="27.95" customHeight="1">
      <c r="A13" s="74"/>
      <c r="B13" s="75" t="s">
        <v>3</v>
      </c>
      <c r="C13" s="76"/>
      <c r="D13" s="464"/>
      <c r="E13" s="462"/>
      <c r="F13" s="462"/>
      <c r="G13" s="462"/>
      <c r="H13" s="462"/>
      <c r="I13" s="462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2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5" t="s">
        <v>84</v>
      </c>
      <c r="K12" s="466"/>
      <c r="L12" s="466"/>
      <c r="M12" s="466"/>
      <c r="N12" s="466"/>
      <c r="O12" s="466"/>
      <c r="P12" s="466"/>
      <c r="Q12" s="466"/>
      <c r="R12" s="466"/>
      <c r="S12" s="466"/>
      <c r="T12" s="466"/>
      <c r="U12" s="466"/>
      <c r="V12" s="466"/>
      <c r="W12" s="466"/>
      <c r="X12" s="466"/>
      <c r="Y12" s="466"/>
      <c r="Z12" s="466"/>
      <c r="AA12" s="466"/>
      <c r="AB12" s="466"/>
      <c r="AC12" s="466"/>
      <c r="AD12" s="466"/>
      <c r="AE12" s="466"/>
      <c r="AF12" s="466"/>
      <c r="AG12" s="466"/>
      <c r="AH12" s="466"/>
      <c r="AI12" s="466"/>
      <c r="AJ12" s="466"/>
      <c r="AK12" s="466"/>
      <c r="AL12" s="466"/>
      <c r="AM12" s="466"/>
      <c r="AN12" s="466"/>
      <c r="AO12" s="466"/>
      <c r="AP12" s="466"/>
      <c r="AQ12" s="466"/>
      <c r="AR12" s="466"/>
      <c r="AS12" s="467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9" sqref="A9:IV9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end-October 2007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20622.873813805396</v>
      </c>
      <c r="E18" s="315">
        <v>6926.0994401518446</v>
      </c>
      <c r="F18" s="315">
        <v>77.37397689708834</v>
      </c>
      <c r="G18" s="315">
        <v>139.06104423173758</v>
      </c>
      <c r="H18" s="315">
        <v>159.70106430424974</v>
      </c>
      <c r="I18" s="315">
        <v>0</v>
      </c>
      <c r="J18" s="315">
        <v>170.52791687300325</v>
      </c>
      <c r="K18" s="315">
        <v>141.23518661863116</v>
      </c>
      <c r="L18" s="316">
        <v>0</v>
      </c>
      <c r="M18" s="297">
        <f t="shared" ref="M18:O20" si="0">+SUM(D18,G18,J18)</f>
        <v>20932.462774910138</v>
      </c>
      <c r="N18" s="297">
        <f>+SUM(E18,H18,K18)</f>
        <v>7227.035691074725</v>
      </c>
      <c r="O18" s="297">
        <f>+SUM(F18,I18,L18)</f>
        <v>77.37397689708834</v>
      </c>
    </row>
    <row r="19" spans="1:15" s="17" customFormat="1" ht="18" customHeight="1">
      <c r="A19" s="24"/>
      <c r="B19" s="51" t="s">
        <v>106</v>
      </c>
      <c r="C19" s="25"/>
      <c r="D19" s="315">
        <v>84926.622109438467</v>
      </c>
      <c r="E19" s="315">
        <v>10634.638823420293</v>
      </c>
      <c r="F19" s="315">
        <v>34.585811528426369</v>
      </c>
      <c r="G19" s="315">
        <v>425.21125504237222</v>
      </c>
      <c r="H19" s="315">
        <v>244.77277243776257</v>
      </c>
      <c r="I19" s="315">
        <v>0</v>
      </c>
      <c r="J19" s="315">
        <v>496.28380377825533</v>
      </c>
      <c r="K19" s="315">
        <v>326.21057621152897</v>
      </c>
      <c r="L19" s="316">
        <v>0</v>
      </c>
      <c r="M19" s="297">
        <f t="shared" si="0"/>
        <v>85848.117168259094</v>
      </c>
      <c r="N19" s="297">
        <f>+SUM(E19,H19,K19)</f>
        <v>11205.622172069585</v>
      </c>
      <c r="O19" s="297">
        <f>+SUM(F19,I19,L19)</f>
        <v>34.585811528426369</v>
      </c>
    </row>
    <row r="20" spans="1:15" s="17" customFormat="1" ht="18" customHeight="1">
      <c r="A20" s="20"/>
      <c r="B20" s="51" t="s">
        <v>107</v>
      </c>
      <c r="C20" s="25"/>
      <c r="D20" s="315">
        <v>11154.161464568111</v>
      </c>
      <c r="E20" s="315">
        <v>1681.2554714638811</v>
      </c>
      <c r="F20" s="315">
        <v>0</v>
      </c>
      <c r="G20" s="315">
        <v>280.512394972739</v>
      </c>
      <c r="H20" s="315">
        <v>204.67922254271525</v>
      </c>
      <c r="I20" s="315">
        <v>0</v>
      </c>
      <c r="J20" s="315">
        <v>255.55105820476814</v>
      </c>
      <c r="K20" s="315">
        <v>2.5290988233514664</v>
      </c>
      <c r="L20" s="316">
        <v>0</v>
      </c>
      <c r="M20" s="297">
        <f t="shared" si="0"/>
        <v>11690.224917745618</v>
      </c>
      <c r="N20" s="297">
        <f t="shared" si="0"/>
        <v>1888.4637928299478</v>
      </c>
      <c r="O20" s="297">
        <f t="shared" si="0"/>
        <v>0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116703.65738781198</v>
      </c>
      <c r="E21" s="296">
        <f t="shared" ref="E21:K21" si="1">+SUM(E18:E20)</f>
        <v>19241.99373503602</v>
      </c>
      <c r="F21" s="296">
        <f t="shared" si="1"/>
        <v>111.95978842551472</v>
      </c>
      <c r="G21" s="296">
        <f t="shared" si="1"/>
        <v>844.78469424684886</v>
      </c>
      <c r="H21" s="296">
        <f t="shared" si="1"/>
        <v>609.15305928472753</v>
      </c>
      <c r="I21" s="296">
        <f>+SUM(I18:I20)</f>
        <v>0</v>
      </c>
      <c r="J21" s="296">
        <f>+SUM(J18:J20)</f>
        <v>922.36277885602681</v>
      </c>
      <c r="K21" s="296">
        <f t="shared" si="1"/>
        <v>469.9748616535116</v>
      </c>
      <c r="L21" s="313">
        <f>+SUM(L18:L20)</f>
        <v>0</v>
      </c>
      <c r="M21" s="314">
        <f>+SUM(M18:M20)</f>
        <v>118470.80486091485</v>
      </c>
      <c r="N21" s="296">
        <f>+SUM(N18:N20)</f>
        <v>20321.121655974261</v>
      </c>
      <c r="O21" s="296">
        <f>+SUM(O18:O20)</f>
        <v>111.95978842551472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9</vt:i4>
      </vt:variant>
    </vt:vector>
  </HeadingPairs>
  <TitlesOfParts>
    <vt:vector size="21" baseType="lpstr"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2019-10-01T14:07:37Z</dcterms:created>
  <dcterms:modified xsi:type="dcterms:W3CDTF">2019-10-01T14:07:38Z</dcterms:modified>
  <cp:category/>
</cp:coreProperties>
</file>