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castdfs40.vip.cbr.ru\homes\nurimanovaif.VIP\Desktop\ПУБЛИКАЦИИ\BIS outs\"/>
    </mc:Choice>
  </mc:AlternateContent>
  <bookViews>
    <workbookView xWindow="0" yWindow="0" windowWidth="18000" windowHeight="7500" tabRatio="714"/>
  </bookViews>
  <sheets>
    <sheet name="Info_RUS" sheetId="40" r:id="rId1"/>
    <sheet name="O1_RUS" sheetId="41" r:id="rId2"/>
    <sheet name="O2_RUS" sheetId="42" r:id="rId3"/>
    <sheet name="O3_RUS" sheetId="44" r:id="rId4"/>
    <sheet name="Организации-респонденты БМР" sheetId="49" r:id="rId5"/>
    <sheet name="Info" sheetId="39" r:id="rId6"/>
    <sheet name="General_Checks" sheetId="27" state="hidden" r:id="rId7"/>
    <sheet name="O1" sheetId="2" r:id="rId8"/>
    <sheet name="OUT_1_Check" sheetId="19" state="hidden" r:id="rId9"/>
    <sheet name="O2" sheetId="16" r:id="rId10"/>
    <sheet name="OUT_2_Check" sheetId="21" state="hidden" r:id="rId11"/>
    <sheet name="O3" sheetId="14" r:id="rId12"/>
    <sheet name="BIS reporting dealers" sheetId="50" r:id="rId13"/>
    <sheet name="OUT_3_Check" sheetId="22" state="hidden" r:id="rId14"/>
    <sheet name="OUT_4_Check" sheetId="28" state="hidden" r:id="rId15"/>
    <sheet name="CDS_Check" sheetId="36" state="hidden" r:id="rId1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5">Info!$B$2:$F$18</definedName>
    <definedName name="_xlnm.Print_Area" localSheetId="7">'O1'!$A$1:$AP$34</definedName>
    <definedName name="_xlnm.Print_Area" localSheetId="9">'O2'!$A$1:$AP$34</definedName>
    <definedName name="_xlnm.Print_Area" localSheetId="11">'O3'!$A$6:$M$19</definedName>
    <definedName name="_xlnm.Print_Area" localSheetId="8">OUT_1_Check!$A$1:$AJ$56</definedName>
    <definedName name="_xlnm.Print_Area" localSheetId="10">OUT_2_Check!#REF!</definedName>
    <definedName name="_xlnm.Print_Area" localSheetId="13">OUT_3_Check!$A$1:$O$43</definedName>
    <definedName name="_xlnm.Print_Area" localSheetId="14">OUT_4_Check!$A$1:$S$38</definedName>
  </definedNames>
  <calcPr calcId="162913"/>
</workbook>
</file>

<file path=xl/calcChain.xml><?xml version="1.0" encoding="utf-8"?>
<calcChain xmlns="http://schemas.openxmlformats.org/spreadsheetml/2006/main">
  <c r="I37" i="28" l="1"/>
  <c r="F37" i="28"/>
  <c r="N30" i="28"/>
  <c r="R35" i="28"/>
  <c r="P35" i="28"/>
  <c r="R34" i="28"/>
  <c r="R28" i="28"/>
  <c r="P28" i="28"/>
  <c r="Q22" i="28"/>
  <c r="F26" i="22"/>
  <c r="M19" i="22"/>
  <c r="AQ38" i="21"/>
  <c r="AJ38" i="21"/>
  <c r="AD38" i="21"/>
  <c r="N38" i="21"/>
  <c r="AS32" i="21"/>
  <c r="AQ32" i="21"/>
  <c r="AK32" i="21"/>
  <c r="AG32" i="21"/>
  <c r="AE32" i="21"/>
  <c r="X32" i="21"/>
  <c r="W32" i="21"/>
  <c r="V32" i="21"/>
  <c r="P32" i="21"/>
  <c r="M32" i="21"/>
  <c r="L32" i="21"/>
  <c r="H32" i="21"/>
  <c r="AS25" i="21"/>
  <c r="AP25" i="21"/>
  <c r="AJ25" i="21"/>
  <c r="AI25" i="21"/>
  <c r="V25" i="21"/>
  <c r="U25" i="21"/>
  <c r="N25" i="21"/>
  <c r="M25" i="21"/>
  <c r="J25" i="21"/>
  <c r="F25" i="21"/>
  <c r="AM19" i="21"/>
  <c r="AL19" i="21"/>
  <c r="AG19" i="21"/>
  <c r="AF19" i="21"/>
  <c r="AA19" i="21"/>
  <c r="U19" i="21"/>
  <c r="S19" i="21"/>
  <c r="R19" i="21"/>
  <c r="K19" i="21"/>
  <c r="G19" i="21"/>
  <c r="AP26" i="19"/>
  <c r="AH26" i="19"/>
  <c r="N26" i="19"/>
  <c r="J26" i="19"/>
  <c r="AS51" i="19"/>
  <c r="J19" i="19"/>
  <c r="I19" i="19"/>
  <c r="D19" i="19"/>
  <c r="AS16" i="19"/>
  <c r="D26" i="19"/>
  <c r="Y26" i="19"/>
  <c r="AC26" i="19"/>
  <c r="AG26" i="19"/>
  <c r="Q20" i="28"/>
  <c r="AS30" i="19"/>
  <c r="G21" i="28"/>
  <c r="AS24" i="19"/>
  <c r="AS18" i="19"/>
  <c r="D19" i="21"/>
  <c r="M19" i="21"/>
  <c r="E25" i="21"/>
  <c r="L25" i="21"/>
  <c r="D32" i="21"/>
  <c r="O34" i="28"/>
  <c r="F30" i="28"/>
  <c r="E37" i="28"/>
  <c r="N23" i="28"/>
  <c r="M37" i="28"/>
  <c r="F19" i="22"/>
  <c r="G26" i="22"/>
  <c r="M32" i="22"/>
  <c r="D19" i="22"/>
  <c r="E19" i="22"/>
  <c r="H19" i="22"/>
  <c r="D26" i="22"/>
  <c r="E26" i="22"/>
  <c r="H26" i="22"/>
  <c r="I26" i="22"/>
  <c r="N26" i="22"/>
  <c r="G32" i="22"/>
  <c r="H32" i="22"/>
  <c r="I32" i="22"/>
  <c r="N32" i="22"/>
  <c r="L34" i="22"/>
  <c r="G32" i="21"/>
  <c r="H19" i="21"/>
  <c r="I19" i="21"/>
  <c r="J19" i="21"/>
  <c r="L19" i="21"/>
  <c r="N19" i="21"/>
  <c r="O19" i="21"/>
  <c r="P19" i="21"/>
  <c r="T19" i="21"/>
  <c r="V19" i="21"/>
  <c r="Y19" i="21"/>
  <c r="Z19" i="21"/>
  <c r="AB19" i="21"/>
  <c r="AD19" i="21"/>
  <c r="AE19" i="21"/>
  <c r="AH19" i="21"/>
  <c r="AI19" i="21"/>
  <c r="AJ19" i="21"/>
  <c r="AK19" i="21"/>
  <c r="AN19" i="21"/>
  <c r="AO19" i="21"/>
  <c r="AQ19" i="21"/>
  <c r="AS19" i="21"/>
  <c r="P25" i="21"/>
  <c r="R25" i="21"/>
  <c r="T25" i="21"/>
  <c r="Y25" i="21"/>
  <c r="Z25" i="21"/>
  <c r="AA25" i="21"/>
  <c r="AN25" i="21"/>
  <c r="AO25" i="21"/>
  <c r="AQ25" i="21"/>
  <c r="AR25" i="21"/>
  <c r="I32" i="21"/>
  <c r="Q32" i="21"/>
  <c r="S32" i="21"/>
  <c r="T32" i="21"/>
  <c r="Y32" i="21"/>
  <c r="AC32" i="21"/>
  <c r="AN32" i="21"/>
  <c r="AO32" i="21"/>
  <c r="D38" i="21"/>
  <c r="E38" i="21"/>
  <c r="K38" i="21"/>
  <c r="P38" i="21"/>
  <c r="T38" i="21"/>
  <c r="Y38" i="21"/>
  <c r="Z38" i="21"/>
  <c r="AB38" i="21"/>
  <c r="AI38" i="21"/>
  <c r="AM38" i="21"/>
  <c r="AN38" i="21"/>
  <c r="AO38" i="21"/>
  <c r="AS38" i="21"/>
  <c r="T40" i="21"/>
  <c r="Y40" i="21"/>
  <c r="AN40" i="21"/>
  <c r="AO40" i="21"/>
  <c r="E19" i="19"/>
  <c r="K19" i="19"/>
  <c r="S19" i="19"/>
  <c r="X19" i="19"/>
  <c r="Y19" i="19"/>
  <c r="AH19" i="19"/>
  <c r="AI19" i="19"/>
  <c r="AM19" i="19"/>
  <c r="AO19" i="19"/>
  <c r="AQ19" i="19"/>
  <c r="S26" i="19"/>
  <c r="X26" i="19"/>
  <c r="AJ26" i="19"/>
  <c r="AM26" i="19"/>
  <c r="S33" i="19"/>
  <c r="T33" i="19"/>
  <c r="U33" i="19"/>
  <c r="W33" i="19"/>
  <c r="X33" i="19"/>
  <c r="Y33" i="19"/>
  <c r="AB33" i="19"/>
  <c r="AG33" i="19"/>
  <c r="AH33" i="19"/>
  <c r="AL33" i="19"/>
  <c r="AM33" i="19"/>
  <c r="AO33" i="19"/>
  <c r="S40" i="19"/>
  <c r="Y40" i="19"/>
  <c r="AM40" i="19"/>
  <c r="S43" i="19"/>
  <c r="Y43" i="19"/>
  <c r="AM43" i="19"/>
  <c r="G27" i="28"/>
  <c r="G28" i="28"/>
  <c r="G29" i="28"/>
  <c r="G35" i="28"/>
  <c r="K27" i="28"/>
  <c r="K28" i="28"/>
  <c r="K29" i="28"/>
  <c r="K35" i="28"/>
  <c r="K36" i="28"/>
  <c r="O27" i="28"/>
  <c r="O28" i="28"/>
  <c r="O29" i="28"/>
  <c r="O35" i="28"/>
  <c r="R20" i="28"/>
  <c r="R21" i="28"/>
  <c r="P22" i="28"/>
  <c r="Q27" i="28"/>
  <c r="Q29" i="28"/>
  <c r="Q34" i="28"/>
  <c r="P36" i="28"/>
  <c r="J16" i="22"/>
  <c r="J17" i="22"/>
  <c r="J25" i="22"/>
  <c r="J30" i="22"/>
  <c r="AT17" i="21"/>
  <c r="AT18" i="21"/>
  <c r="AT30" i="21"/>
  <c r="AT37" i="21"/>
  <c r="AT24" i="21"/>
  <c r="AT16" i="21"/>
  <c r="AT22" i="21"/>
  <c r="AT23" i="21"/>
  <c r="AT29" i="21"/>
  <c r="AT31" i="21"/>
  <c r="AT35" i="21"/>
  <c r="AT36" i="21"/>
  <c r="K28" i="36"/>
  <c r="T44" i="21"/>
  <c r="Y44" i="21"/>
  <c r="AN44" i="21"/>
  <c r="AO44" i="21"/>
  <c r="S47" i="19"/>
  <c r="AM47" i="19"/>
  <c r="E26" i="36"/>
  <c r="D26" i="36"/>
  <c r="J28" i="36"/>
  <c r="E28" i="36"/>
  <c r="D28" i="36"/>
  <c r="E17" i="36"/>
  <c r="D19" i="36"/>
  <c r="D20" i="36"/>
  <c r="E20" i="36"/>
  <c r="F20" i="36"/>
  <c r="G20" i="36"/>
  <c r="H20" i="36"/>
  <c r="I20" i="36"/>
  <c r="L36" i="22"/>
  <c r="AF40" i="19"/>
  <c r="AD40" i="19"/>
  <c r="X40" i="19"/>
  <c r="Q40" i="19"/>
  <c r="X43" i="19"/>
  <c r="AR26" i="19"/>
  <c r="N33" i="19"/>
  <c r="D33" i="19"/>
  <c r="M26" i="19"/>
  <c r="X47" i="19"/>
  <c r="Y47" i="19"/>
  <c r="Z32" i="21"/>
  <c r="AH32" i="21"/>
  <c r="AP32" i="21"/>
  <c r="AR32" i="21"/>
  <c r="Z40" i="21"/>
  <c r="Z44" i="21"/>
  <c r="G34" i="22"/>
  <c r="D34" i="22"/>
  <c r="D32" i="22"/>
  <c r="P27" i="28"/>
  <c r="Q38" i="21"/>
  <c r="E32" i="22"/>
  <c r="J29" i="22"/>
  <c r="K40" i="19"/>
  <c r="R22" i="28"/>
  <c r="I19" i="22"/>
  <c r="I34" i="22"/>
  <c r="Q35" i="28"/>
  <c r="G36" i="28"/>
  <c r="E30" i="28"/>
  <c r="D18" i="36"/>
  <c r="O19" i="19"/>
  <c r="AA40" i="21"/>
  <c r="U19" i="19"/>
  <c r="E19" i="36"/>
  <c r="H34" i="22"/>
  <c r="G34" i="28"/>
  <c r="F23" i="28"/>
  <c r="J24" i="22"/>
  <c r="E34" i="22"/>
  <c r="E36" i="22"/>
  <c r="AM32" i="21" l="1"/>
  <c r="AI32" i="21"/>
  <c r="AA32" i="21"/>
  <c r="O38" i="21"/>
  <c r="AG38" i="21"/>
  <c r="W38" i="21"/>
  <c r="I30" i="28"/>
  <c r="K30" i="28"/>
  <c r="H30" i="28"/>
  <c r="L30" i="28"/>
  <c r="AP38" i="21"/>
  <c r="AL38" i="21"/>
  <c r="AE38" i="21"/>
  <c r="F38" i="21"/>
  <c r="AF40" i="21"/>
  <c r="AA38" i="21"/>
  <c r="AF38" i="21"/>
  <c r="R38" i="21"/>
  <c r="G38" i="21"/>
  <c r="J32" i="21"/>
  <c r="AF32" i="21"/>
  <c r="D40" i="21"/>
  <c r="AD32" i="21"/>
  <c r="O32" i="21"/>
  <c r="J40" i="21"/>
  <c r="AL25" i="21"/>
  <c r="AD25" i="21"/>
  <c r="O40" i="19"/>
  <c r="T40" i="19"/>
  <c r="P40" i="19"/>
  <c r="V40" i="19"/>
  <c r="U40" i="19"/>
  <c r="R40" i="19"/>
  <c r="AC40" i="19"/>
  <c r="J40" i="19"/>
  <c r="I40" i="19"/>
  <c r="AR33" i="19"/>
  <c r="AQ33" i="19"/>
  <c r="AJ33" i="19"/>
  <c r="R33" i="19"/>
  <c r="Q33" i="19"/>
  <c r="AF33" i="19"/>
  <c r="L33" i="19"/>
  <c r="M33" i="19"/>
  <c r="E33" i="19"/>
  <c r="K22" i="28"/>
  <c r="G33" i="19"/>
  <c r="AN26" i="19"/>
  <c r="AL26" i="19"/>
  <c r="AK26" i="19"/>
  <c r="AI26" i="19"/>
  <c r="AD26" i="19"/>
  <c r="AA26" i="19"/>
  <c r="AE26" i="19"/>
  <c r="AB26" i="19"/>
  <c r="U26" i="19"/>
  <c r="T26" i="19"/>
  <c r="AP19" i="19"/>
  <c r="R19" i="19"/>
  <c r="AR19" i="19"/>
  <c r="AK19" i="19"/>
  <c r="AN19" i="19"/>
  <c r="AL19" i="19"/>
  <c r="AF19" i="19"/>
  <c r="AD19" i="19"/>
  <c r="AC19" i="19"/>
  <c r="AB19" i="19"/>
  <c r="AA19" i="19"/>
  <c r="Z19" i="19"/>
  <c r="T19" i="19"/>
  <c r="P19" i="19"/>
  <c r="Q19" i="19"/>
  <c r="L19" i="19"/>
  <c r="M19" i="19"/>
  <c r="AS17" i="19"/>
  <c r="F19" i="19"/>
  <c r="G19" i="19"/>
  <c r="H19" i="19"/>
  <c r="E26" i="19"/>
  <c r="G40" i="21"/>
  <c r="L38" i="21"/>
  <c r="AH38" i="21"/>
  <c r="N32" i="21"/>
  <c r="AP19" i="21"/>
  <c r="X25" i="21"/>
  <c r="N40" i="21"/>
  <c r="AB32" i="21"/>
  <c r="R32" i="21"/>
  <c r="AF25" i="21"/>
  <c r="AC19" i="21"/>
  <c r="W19" i="21"/>
  <c r="AH44" i="21"/>
  <c r="AR19" i="21"/>
  <c r="U32" i="21"/>
  <c r="D36" i="22"/>
  <c r="F32" i="22"/>
  <c r="F34" i="22"/>
  <c r="J18" i="22"/>
  <c r="M26" i="22"/>
  <c r="N34" i="22"/>
  <c r="M34" i="22"/>
  <c r="N19" i="22"/>
  <c r="O30" i="28"/>
  <c r="P34" i="28"/>
  <c r="M30" i="28"/>
  <c r="I23" i="28"/>
  <c r="D37" i="28"/>
  <c r="J30" i="28"/>
  <c r="E18" i="36"/>
  <c r="D17" i="36"/>
  <c r="N37" i="28"/>
  <c r="P37" i="28"/>
  <c r="J37" i="28"/>
  <c r="O37" i="28"/>
  <c r="L37" i="28"/>
  <c r="H37" i="28"/>
  <c r="K34" i="22"/>
  <c r="K36" i="22"/>
  <c r="J31" i="22"/>
  <c r="O36" i="28"/>
  <c r="F36" i="22"/>
  <c r="J32" i="22"/>
  <c r="J23" i="22"/>
  <c r="K37" i="28"/>
  <c r="K34" i="28"/>
  <c r="M36" i="22"/>
  <c r="N36" i="22"/>
  <c r="G36" i="22"/>
  <c r="I36" i="22"/>
  <c r="G19" i="22"/>
  <c r="Q28" i="28"/>
  <c r="AG25" i="21"/>
  <c r="AM25" i="21"/>
  <c r="AK25" i="21"/>
  <c r="AC25" i="21"/>
  <c r="P29" i="28"/>
  <c r="R29" i="28"/>
  <c r="R27" i="28"/>
  <c r="D30" i="28"/>
  <c r="AE25" i="21"/>
  <c r="S25" i="21"/>
  <c r="O25" i="21"/>
  <c r="L44" i="21"/>
  <c r="W25" i="21"/>
  <c r="Q25" i="21"/>
  <c r="H25" i="21"/>
  <c r="G25" i="21"/>
  <c r="K25" i="21"/>
  <c r="AT25" i="21"/>
  <c r="L23" i="28"/>
  <c r="J23" i="28"/>
  <c r="P21" i="28"/>
  <c r="M23" i="28"/>
  <c r="Q16" i="28"/>
  <c r="H23" i="28"/>
  <c r="P20" i="28"/>
  <c r="Z33" i="19"/>
  <c r="K20" i="28"/>
  <c r="E40" i="19"/>
  <c r="AN40" i="19"/>
  <c r="F40" i="19"/>
  <c r="AG40" i="19"/>
  <c r="N40" i="19"/>
  <c r="AH40" i="19"/>
  <c r="P16" i="28"/>
  <c r="D23" i="28"/>
  <c r="R23" i="28"/>
  <c r="Q21" i="28"/>
  <c r="O26" i="19"/>
  <c r="V26" i="19"/>
  <c r="P26" i="19"/>
  <c r="Z26" i="19"/>
  <c r="K26" i="19"/>
  <c r="K47" i="19"/>
  <c r="I26" i="19"/>
  <c r="G26" i="19"/>
  <c r="F26" i="19"/>
  <c r="P23" i="28"/>
  <c r="E23" i="28"/>
  <c r="W40" i="19"/>
  <c r="L40" i="19"/>
  <c r="AN33" i="19"/>
  <c r="I33" i="19"/>
  <c r="V33" i="19"/>
  <c r="AQ26" i="19"/>
  <c r="L26" i="19"/>
  <c r="AF26" i="19"/>
  <c r="AO26" i="19"/>
  <c r="K33" i="19"/>
  <c r="Q26" i="19"/>
  <c r="W26" i="19"/>
  <c r="H26" i="19"/>
  <c r="Z40" i="19"/>
  <c r="AK40" i="19"/>
  <c r="AO40" i="19"/>
  <c r="AE40" i="19"/>
  <c r="AK33" i="19"/>
  <c r="AA33" i="19"/>
  <c r="J33" i="19"/>
  <c r="AJ19" i="19"/>
  <c r="AG19" i="19"/>
  <c r="W19" i="19"/>
  <c r="AE19" i="19"/>
  <c r="N19" i="19"/>
  <c r="V19" i="19"/>
  <c r="AJ32" i="21"/>
  <c r="AR38" i="21"/>
  <c r="AT38" i="21"/>
  <c r="H38" i="21"/>
  <c r="X19" i="21"/>
  <c r="O40" i="21"/>
  <c r="AT19" i="21"/>
  <c r="G30" i="28"/>
  <c r="E19" i="21"/>
  <c r="Q19" i="21"/>
  <c r="AH25" i="21"/>
  <c r="S38" i="21"/>
  <c r="F19" i="21"/>
  <c r="E32" i="21"/>
  <c r="AP40" i="21"/>
  <c r="U38" i="21"/>
  <c r="AL40" i="21"/>
  <c r="AB25" i="21"/>
  <c r="M38" i="21"/>
  <c r="AI40" i="21"/>
  <c r="I25" i="21"/>
  <c r="AC38" i="21"/>
  <c r="R40" i="21"/>
  <c r="J38" i="21"/>
  <c r="X38" i="21"/>
  <c r="I38" i="21"/>
  <c r="AL32" i="21"/>
  <c r="AK38" i="21"/>
  <c r="D25" i="21"/>
  <c r="F32" i="21"/>
  <c r="K32" i="21"/>
  <c r="W40" i="21"/>
  <c r="V38" i="21"/>
  <c r="AT32" i="21"/>
  <c r="O22" i="28"/>
  <c r="G20" i="28"/>
  <c r="K21" i="28"/>
  <c r="AS39" i="19"/>
  <c r="AS23" i="19"/>
  <c r="AS31" i="19"/>
  <c r="O21" i="28"/>
  <c r="AS38" i="19"/>
  <c r="AS52" i="19"/>
  <c r="O20" i="28"/>
  <c r="AS37" i="19"/>
  <c r="AC33" i="19"/>
  <c r="O43" i="19"/>
  <c r="AS32" i="19"/>
  <c r="AS25" i="19"/>
  <c r="AD33" i="19"/>
  <c r="AA40" i="19"/>
  <c r="AI40" i="19"/>
  <c r="AQ40" i="19"/>
  <c r="AH43" i="19"/>
  <c r="AR40" i="19"/>
  <c r="AB40" i="19"/>
  <c r="G40" i="19"/>
  <c r="R26" i="19"/>
  <c r="F33" i="19"/>
  <c r="AJ43" i="19"/>
  <c r="P33" i="19"/>
  <c r="AI33" i="19"/>
  <c r="AP40" i="19"/>
  <c r="M40" i="19"/>
  <c r="AP33" i="19"/>
  <c r="H40" i="19"/>
  <c r="O33" i="19"/>
  <c r="AL40" i="19"/>
  <c r="H33" i="19"/>
  <c r="D40" i="19"/>
  <c r="AE33" i="19"/>
  <c r="G22" i="28"/>
  <c r="AJ40" i="19"/>
  <c r="AI44" i="21" l="1"/>
  <c r="Q30" i="28"/>
  <c r="AM44" i="21"/>
  <c r="Q40" i="21"/>
  <c r="AQ44" i="21"/>
  <c r="AQ40" i="21"/>
  <c r="AK40" i="21"/>
  <c r="AM40" i="21"/>
  <c r="G44" i="21"/>
  <c r="N44" i="21"/>
  <c r="AO47" i="19"/>
  <c r="Q43" i="19"/>
  <c r="R43" i="19"/>
  <c r="T43" i="19"/>
  <c r="AG43" i="19"/>
  <c r="L43" i="19"/>
  <c r="K43" i="19"/>
  <c r="I47" i="19"/>
  <c r="E43" i="19"/>
  <c r="E5" i="27"/>
  <c r="E6" i="27"/>
  <c r="L40" i="21"/>
  <c r="AB40" i="21"/>
  <c r="AG40" i="21"/>
  <c r="AH40" i="21"/>
  <c r="J26" i="22"/>
  <c r="J36" i="22"/>
  <c r="Q23" i="28"/>
  <c r="E9" i="27"/>
  <c r="Q36" i="28"/>
  <c r="Q37" i="28"/>
  <c r="R36" i="28"/>
  <c r="R37" i="28"/>
  <c r="J34" i="22"/>
  <c r="J19" i="22"/>
  <c r="G37" i="28"/>
  <c r="H36" i="22"/>
  <c r="R30" i="28"/>
  <c r="W44" i="21"/>
  <c r="P30" i="28"/>
  <c r="AK47" i="19"/>
  <c r="AK43" i="19"/>
  <c r="J47" i="19"/>
  <c r="W43" i="19"/>
  <c r="N43" i="19"/>
  <c r="N47" i="19"/>
  <c r="U43" i="19"/>
  <c r="R16" i="28"/>
  <c r="AE43" i="19"/>
  <c r="J43" i="19"/>
  <c r="AE47" i="19"/>
  <c r="AG47" i="19"/>
  <c r="AL43" i="19"/>
  <c r="I43" i="19"/>
  <c r="W47" i="19"/>
  <c r="V43" i="19"/>
  <c r="U47" i="19"/>
  <c r="AN43" i="19"/>
  <c r="D43" i="19"/>
  <c r="V47" i="19"/>
  <c r="AO43" i="19"/>
  <c r="AJ47" i="19"/>
  <c r="AK44" i="21"/>
  <c r="J44" i="21"/>
  <c r="E40" i="21"/>
  <c r="AT40" i="21"/>
  <c r="O44" i="21"/>
  <c r="I40" i="21"/>
  <c r="AL44" i="21"/>
  <c r="AF44" i="21"/>
  <c r="AG44" i="21"/>
  <c r="AJ40" i="21"/>
  <c r="H40" i="21"/>
  <c r="AP44" i="21"/>
  <c r="F40" i="21"/>
  <c r="X40" i="21"/>
  <c r="K40" i="21"/>
  <c r="M40" i="21"/>
  <c r="AA44" i="21"/>
  <c r="P40" i="21"/>
  <c r="U40" i="21"/>
  <c r="AD40" i="21"/>
  <c r="AE40" i="21"/>
  <c r="V40" i="21"/>
  <c r="R44" i="21"/>
  <c r="AS40" i="21"/>
  <c r="D44" i="21"/>
  <c r="AR40" i="21"/>
  <c r="AC40" i="21"/>
  <c r="S40" i="21"/>
  <c r="Z43" i="19"/>
  <c r="AP43" i="19"/>
  <c r="AB43" i="19"/>
  <c r="AS33" i="19"/>
  <c r="AS34" i="19"/>
  <c r="K23" i="28"/>
  <c r="L47" i="19"/>
  <c r="AS26" i="19"/>
  <c r="F43" i="19"/>
  <c r="E47" i="19"/>
  <c r="AF43" i="19"/>
  <c r="AS41" i="19"/>
  <c r="O23" i="28"/>
  <c r="AS40" i="19"/>
  <c r="G23" i="28"/>
  <c r="AS20" i="19"/>
  <c r="AS19" i="19"/>
  <c r="AA43" i="19"/>
  <c r="P43" i="19"/>
  <c r="AH47" i="19"/>
  <c r="AD43" i="19"/>
  <c r="AR43" i="19"/>
  <c r="AC43" i="19"/>
  <c r="AN47" i="19"/>
  <c r="AQ43" i="19"/>
  <c r="G43" i="19"/>
  <c r="AI43" i="19"/>
  <c r="M43" i="19"/>
  <c r="H43" i="19"/>
  <c r="O47" i="19"/>
  <c r="Q44" i="21" l="1"/>
  <c r="AT44" i="21"/>
  <c r="AL47" i="19"/>
  <c r="T47" i="19"/>
  <c r="AB44" i="21"/>
  <c r="E7" i="27"/>
  <c r="Q47" i="19"/>
  <c r="D47" i="19"/>
  <c r="R47" i="19"/>
  <c r="F44" i="21"/>
  <c r="U44" i="21"/>
  <c r="M44" i="21"/>
  <c r="AD44" i="21"/>
  <c r="V44" i="21"/>
  <c r="P44" i="21"/>
  <c r="K44" i="21"/>
  <c r="H44" i="21"/>
  <c r="AC44" i="21"/>
  <c r="AR44" i="21"/>
  <c r="I44" i="21"/>
  <c r="S44" i="21"/>
  <c r="AS44" i="21"/>
  <c r="AE44" i="21"/>
  <c r="X44" i="21"/>
  <c r="AJ44" i="21"/>
  <c r="E44" i="21"/>
  <c r="E8" i="27"/>
  <c r="AD47" i="19"/>
  <c r="F47" i="19"/>
  <c r="H47" i="19"/>
  <c r="P47" i="19"/>
  <c r="AF47" i="19"/>
  <c r="T16" i="28"/>
  <c r="M47" i="19"/>
  <c r="Z47" i="19"/>
  <c r="G47" i="19"/>
  <c r="AR47" i="19"/>
  <c r="AA47" i="19"/>
  <c r="AI47" i="19"/>
  <c r="AB47" i="19"/>
  <c r="AQ47" i="19"/>
  <c r="AC47" i="19"/>
  <c r="AP47" i="19"/>
  <c r="AS43" i="19"/>
  <c r="AS48" i="19"/>
  <c r="AS47" i="19" l="1"/>
</calcChain>
</file>

<file path=xl/sharedStrings.xml><?xml version="1.0" encoding="utf-8"?>
<sst xmlns="http://schemas.openxmlformats.org/spreadsheetml/2006/main" count="1242" uniqueCount="437">
  <si>
    <t>OUTRIGHT FORWARDS 
AND FOREIGN EXCHANGE SWAPS ³</t>
  </si>
  <si>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</si>
  <si>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</si>
  <si>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</si>
  <si>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</si>
  <si>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</si>
  <si>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</si>
  <si>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</si>
  <si>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</si>
  <si>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</si>
  <si>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</si>
  <si>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</si>
  <si>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</si>
  <si>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</si>
  <si>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</si>
  <si>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</si>
  <si>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</si>
  <si>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</si>
  <si>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</si>
  <si>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</si>
  <si>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</si>
  <si>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</si>
  <si>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</si>
  <si>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</si>
  <si>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</si>
  <si>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</si>
  <si>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</si>
  <si>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</si>
  <si>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</si>
  <si>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</si>
  <si>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</si>
  <si>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</si>
  <si>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</si>
  <si>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</si>
  <si>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</si>
  <si>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</si>
  <si>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</si>
  <si>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</si>
  <si>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</si>
  <si>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</si>
  <si>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</si>
  <si>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</si>
  <si>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</si>
  <si>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</si>
  <si>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</si>
  <si>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</si>
  <si>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</si>
  <si>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</si>
  <si>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</si>
  <si>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</si>
  <si>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</si>
  <si>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</si>
  <si>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</si>
  <si>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</si>
  <si>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</si>
  <si>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</si>
  <si>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</si>
  <si>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</si>
  <si>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</si>
  <si>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</si>
  <si>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</si>
  <si>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</si>
  <si>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</si>
  <si>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</si>
  <si>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</si>
  <si>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</si>
  <si>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</si>
  <si>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</si>
  <si>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</si>
  <si>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</si>
  <si>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</si>
  <si>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</si>
  <si>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</si>
  <si>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</si>
  <si>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</si>
  <si>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</si>
  <si>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</si>
  <si>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</si>
  <si>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</si>
  <si>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</si>
  <si>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</si>
  <si>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</si>
  <si>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</si>
  <si>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</si>
  <si>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</si>
  <si>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</si>
  <si>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</si>
  <si>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</si>
  <si>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</si>
  <si>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</si>
  <si>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</si>
  <si>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</si>
  <si>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</si>
  <si>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</si>
  <si>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</si>
  <si>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</si>
  <si>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</si>
  <si>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</si>
  <si>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</si>
  <si>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</si>
  <si>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</si>
  <si>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</si>
  <si>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</si>
  <si>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</si>
  <si>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</si>
  <si>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</si>
  <si>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</si>
  <si>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</si>
  <si>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</si>
  <si>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</si>
  <si>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</si>
  <si>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</si>
  <si>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</si>
  <si>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</si>
  <si>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</si>
  <si>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</si>
  <si>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</si>
  <si>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</si>
  <si>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</si>
  <si>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</si>
  <si>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</si>
  <si>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</si>
  <si>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</si>
  <si>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</si>
  <si>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</si>
  <si>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</si>
  <si>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</si>
  <si>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</si>
  <si>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</si>
  <si>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</si>
  <si>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</si>
  <si>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</si>
  <si>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</si>
  <si>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</si>
  <si>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</si>
  <si>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</si>
  <si>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</si>
  <si>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</si>
  <si>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</si>
  <si>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</si>
  <si>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</si>
  <si>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</si>
  <si>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</si>
  <si>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</si>
  <si>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</si>
  <si>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</si>
  <si>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</si>
  <si>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</si>
  <si>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</si>
  <si>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</si>
  <si>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</si>
  <si>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</si>
  <si>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</si>
  <si>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</si>
  <si>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</si>
  <si>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</si>
  <si>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</si>
  <si>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</si>
  <si>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</si>
  <si>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</si>
  <si>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>Открытые позиции по производным финансовым инструментам</t>
  </si>
  <si>
    <t>Дополнительные сведения к обзору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</si>
  <si>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Информации о репрезентативности информации и участниках обзора</t>
    </r>
  </si>
  <si>
    <t>a)   Число респондентов</t>
  </si>
  <si>
    <t>Данные по Российской Федерации</t>
  </si>
  <si>
    <t>ФОРВАРДНЫЕ КОНТРАКТЫ И ВАЛЮТНЫЕ СВОПЫ ³</t>
  </si>
  <si>
    <t xml:space="preserve">     с прочими финансовыми организациями</t>
  </si>
  <si>
    <t xml:space="preserve">     с клиентами (нефинансовыми организациями)</t>
  </si>
  <si>
    <t>Всего</t>
  </si>
  <si>
    <t>ВАЛЮТНО-ПРОЦЕНТНЫЕ СВОПЫ</t>
  </si>
  <si>
    <t>Продано</t>
  </si>
  <si>
    <t>Куплено</t>
  </si>
  <si>
    <t>Всего опционов</t>
  </si>
  <si>
    <t>Таблица 1</t>
  </si>
  <si>
    <t>Таблица 2</t>
  </si>
  <si>
    <t>Прочие валюты ²</t>
  </si>
  <si>
    <t>СОГЛАШЕНИЯ О БУДУЩЕЙ ПРОЦЕНТНОЙ СТАВКЕ</t>
  </si>
  <si>
    <t>ПРОЦЕНТНЫЕ СВОПЫ</t>
  </si>
  <si>
    <t>Всего процентных деривативов</t>
  </si>
  <si>
    <t>Таблица 3</t>
  </si>
  <si>
    <t>ПРОЦЕНТНЫЕ ДЕРИВАТИВЫ</t>
  </si>
  <si>
    <t>Опционы на покупку</t>
  </si>
  <si>
    <t>Опционы на продажу</t>
  </si>
  <si>
    <t>На срок 1 год и менее</t>
  </si>
  <si>
    <t>На срок свыше 5 лет</t>
  </si>
  <si>
    <t>На срок от 1 года до 5 лет включительно</t>
  </si>
  <si>
    <t>ВАЛЮТНЫЕ ДЕРИВАТИВЫ</t>
  </si>
  <si>
    <t>Всего валютных контрактов</t>
  </si>
  <si>
    <t xml:space="preserve">OTC DERIVATIVES AMOUNTS OUTSTANDING </t>
  </si>
  <si>
    <t>Instruments¹</t>
  </si>
  <si>
    <t>Вид инструмента ¹</t>
  </si>
  <si>
    <t>БРУТТО-ОБЪЕМ ОТКРЫТЫХ ПОЗИЦИЙ ПО ОПЕРАЦИЯМ С ПРОИЗВОДНЫМИ ФИНАНСОВЫМИ ДЕРИВАТИВАМИ</t>
  </si>
  <si>
    <t xml:space="preserve"> в разрезе валют в номинальном выражении</t>
  </si>
  <si>
    <t>Виды инструментов 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</si>
  <si>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</si>
  <si>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¹  Все виды сделок, в которых обе части номинированы в одной валюте, включая процентные свопы с типом обмена ставок "фиксированная/плавающая" и "плавающая/плавающая".  
²   Прочие валюты, по сделкам с которыми  у организаций-респондентов имеются открытые позиции, кроме указанных в отдельных графах таблицы. </t>
  </si>
  <si>
    <t>ПРОЦЕНТНЫЕ ОПЦИОНЫ</t>
  </si>
  <si>
    <t xml:space="preserve">     с организациями-респондентами БМР </t>
  </si>
  <si>
    <t xml:space="preserve">     с кредитными организациями - резидентами РФ</t>
  </si>
  <si>
    <t xml:space="preserve">     with Russian credit institutions </t>
  </si>
  <si>
    <t xml:space="preserve">     with BIS reporting dealers</t>
  </si>
  <si>
    <t>INTEREST RATE SWAPS</t>
  </si>
  <si>
    <t>ВАЛЮТНЫЕ ОПЦИОНЫ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</si>
  <si>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</si>
  <si>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</si>
  <si>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</si>
  <si>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</si>
  <si>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</si>
  <si>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</si>
  <si>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</si>
  <si>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</si>
  <si>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</si>
  <si>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</si>
  <si>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</si>
  <si>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</si>
  <si>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</si>
  <si>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</si>
  <si>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</si>
  <si>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</si>
  <si>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</si>
  <si>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</si>
  <si>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</si>
  <si>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</si>
  <si>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</si>
  <si>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</si>
  <si>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</si>
  <si>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</si>
  <si>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</si>
  <si>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</si>
  <si>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</si>
  <si>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</si>
  <si>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</si>
  <si>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</si>
  <si>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</si>
  <si>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</si>
  <si>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</si>
  <si>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</si>
  <si>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</si>
  <si>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</si>
  <si>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</si>
  <si>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</si>
  <si>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</si>
  <si>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</si>
  <si>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</si>
  <si>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</si>
  <si>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</si>
  <si>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</si>
  <si>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</si>
  <si>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</si>
  <si>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</si>
  <si>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</si>
  <si>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</si>
  <si>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</si>
  <si>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</si>
  <si>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</si>
  <si>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</si>
  <si>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</si>
  <si>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</si>
  <si>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</si>
  <si>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</si>
  <si>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</si>
  <si>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</si>
  <si>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</si>
  <si>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</si>
  <si>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</si>
  <si>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</si>
  <si>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</si>
  <si>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</si>
  <si>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</si>
  <si>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</si>
  <si>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</si>
  <si>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</si>
  <si>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</si>
  <si>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</si>
  <si>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</si>
  <si>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</si>
  <si>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</si>
  <si>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</si>
  <si>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</si>
  <si>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</si>
  <si>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</si>
  <si>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</si>
  <si>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</si>
  <si>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</si>
  <si>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</si>
  <si>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</si>
  <si>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</si>
  <si>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</si>
  <si>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</si>
  <si>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</si>
  <si>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</si>
  <si>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</si>
  <si>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</si>
  <si>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</si>
  <si>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</si>
  <si>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</si>
  <si>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</si>
  <si>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</si>
  <si>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</si>
  <si>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</si>
  <si>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</si>
  <si>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</si>
  <si>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</si>
  <si>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</si>
  <si>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</si>
  <si>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</si>
  <si>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</si>
  <si>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</si>
  <si>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</si>
  <si>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</si>
  <si>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</si>
  <si>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</si>
  <si>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</si>
  <si>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</si>
  <si>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</si>
  <si>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</si>
  <si>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</si>
  <si>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</si>
  <si>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</si>
  <si>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</si>
  <si>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</si>
  <si>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</si>
  <si>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</si>
  <si>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</si>
  <si>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</si>
  <si>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</si>
  <si>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</si>
  <si>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</si>
  <si>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</si>
  <si>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</si>
  <si>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</si>
  <si>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</si>
  <si>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</si>
  <si>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</si>
  <si>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</si>
  <si>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</si>
  <si>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</si>
  <si>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</si>
  <si>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</si>
  <si>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</si>
  <si>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</si>
  <si>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</si>
  <si>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</si>
  <si>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</si>
  <si>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</si>
  <si>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</si>
  <si>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</si>
  <si>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</si>
  <si>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</si>
  <si>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</si>
  <si>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</si>
  <si>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</si>
  <si>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</si>
  <si>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</si>
  <si>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</si>
  <si>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</si>
  <si>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</si>
  <si>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</si>
  <si>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</si>
  <si>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</si>
  <si>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</si>
  <si>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</si>
  <si>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</si>
  <si>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</si>
  <si>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</si>
  <si>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</si>
  <si>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</si>
  <si>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</si>
  <si>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</si>
  <si>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</si>
  <si>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</si>
  <si>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</si>
  <si>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</si>
  <si>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</si>
  <si>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</si>
  <si>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</si>
  <si>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</si>
  <si>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</si>
  <si>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</si>
  <si>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</si>
  <si>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</si>
  <si>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</si>
  <si>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</si>
  <si>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</si>
  <si>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</si>
  <si>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</si>
  <si>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</si>
  <si>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</si>
  <si>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</si>
  <si>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</si>
  <si>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</si>
  <si>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</si>
  <si>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</si>
  <si>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</si>
  <si>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</si>
  <si>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</si>
  <si>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</si>
  <si>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</si>
  <si>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</si>
  <si>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</si>
  <si>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</si>
  <si>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</si>
  <si>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</si>
  <si>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</si>
  <si>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</si>
  <si>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</si>
  <si>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</si>
  <si>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</si>
  <si>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</si>
  <si>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</si>
  <si>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</si>
  <si>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</si>
  <si>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</si>
  <si>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</si>
  <si>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</si>
  <si>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</si>
  <si>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Список респондентов Банка международных расчетов (БМР)</t>
  </si>
  <si>
    <t>Код страны</t>
  </si>
  <si>
    <t>Штаб-квартира организации</t>
  </si>
  <si>
    <t>Swift код</t>
  </si>
  <si>
    <t>LEI или pre-LEI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</si>
  <si>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</si>
  <si>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</si>
  <si>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</si>
  <si>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</si>
  <si>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</si>
  <si>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</si>
  <si>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 xml:space="preserve">Обзор рынка производных финансовых инструментов </t>
  </si>
  <si>
    <t>Survey of OTC Derivatives Market Activity</t>
  </si>
  <si>
    <t>b)   Число респондентов, на долю которых приходится 75% совокупного объема открытых позиций.</t>
  </si>
  <si>
    <t>b)    The number of institutions accounting for 75 percent of the reported totals.</t>
  </si>
  <si>
    <r>
      <t>Форварды и свопы</t>
    </r>
    <r>
      <rPr>
        <b/>
        <vertAlign val="superscript"/>
        <sz val="11"/>
        <rFont val="Times New Roman"/>
        <family val="1"/>
        <charset val="204"/>
      </rPr>
      <t>1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</si>
  <si>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По валютным деривативам включаются форвардные контракты, валютные свопы и валютно-процентные свопы, по процентным деривативам - соглашения о будущей процентной ставке, процентные свопы в одной валюте</t>
    </r>
  </si>
  <si>
    <r>
      <t xml:space="preserve">¹  Все виды сделок с двумя валютами.  
² Прочие валюты, по сделкам с которыми  у организаций-респондентов имеются открытые позиции, кроме указанных в отдельных графах таблицы.  
³ В случае если обе части сделки "валютный своп" являются срочными сделками, то каждая часть сделки учитывается отдельно. 
</t>
    </r>
    <r>
      <rPr>
        <vertAlign val="superscript"/>
        <sz val="11"/>
        <rFont val="Arial"/>
        <family val="2"/>
      </rPr>
      <t/>
    </r>
  </si>
  <si>
    <t>по состоянию на 1 мая 2020 года</t>
  </si>
  <si>
    <t>at end-April 2020</t>
  </si>
  <si>
    <t>Nominal or notional principal amounts outstanding at end-April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</si>
</sst>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#\ ;\–#,###\ ;\–\ "/>
    <numFmt numFmtId="168" formatCode="#,###"/>
  </numFmts>
  <fonts count="69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8"/>
      <name val="Helvetica 65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sz val="8"/>
      <name val="Arial"/>
      <family val="2"/>
      <charset val="204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vertAlign val="superscript"/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10">
    <xf numFmtId="0" fontId="0" fillId="0" borderId="0" xfId="0"/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11" xfId="0" applyFont="1" applyFill="1" applyBorder="1" applyAlignment="1">
      <alignment horizontal="centerContinuous" vertical="center" wrapText="1"/>
    </xf>
    <xf numFmtId="0" fontId="6" fillId="3" borderId="7" xfId="0" applyFont="1" applyFill="1" applyBorder="1" applyAlignment="1">
      <alignment horizontal="centerContinuous" vertical="top" wrapText="1"/>
    </xf>
    <xf numFmtId="0" fontId="6" fillId="3" borderId="12" xfId="0" applyFont="1" applyFill="1" applyBorder="1" applyAlignment="1">
      <alignment horizontal="centerContinuous" vertical="center" wrapText="1"/>
    </xf>
    <xf numFmtId="0" fontId="10" fillId="3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13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8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6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center" wrapText="1"/>
    </xf>
    <xf numFmtId="0" fontId="10" fillId="3" borderId="8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vertical="center"/>
    </xf>
    <xf numFmtId="3" fontId="17" fillId="3" borderId="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9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wrapText="1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6" fillId="3" borderId="4" xfId="0" applyFont="1" applyFill="1" applyBorder="1" applyAlignment="1">
      <alignment horizontal="centerContinuous" vertical="center"/>
    </xf>
    <xf numFmtId="0" fontId="10" fillId="3" borderId="5" xfId="0" applyFont="1" applyFill="1" applyBorder="1" applyAlignment="1">
      <alignment horizontal="centerContinuous" wrapText="1"/>
    </xf>
    <xf numFmtId="0" fontId="10" fillId="3" borderId="6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top" wrapText="1"/>
    </xf>
    <xf numFmtId="0" fontId="10" fillId="3" borderId="4" xfId="0" applyFont="1" applyFill="1" applyBorder="1" applyAlignment="1">
      <alignment horizontal="centerContinuous" vertical="center" wrapText="1"/>
    </xf>
    <xf numFmtId="0" fontId="6" fillId="3" borderId="19" xfId="0" applyFont="1" applyFill="1" applyBorder="1" applyAlignment="1">
      <alignment horizontal="center" vertical="center"/>
    </xf>
    <xf numFmtId="3" fontId="17" fillId="3" borderId="19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horizontal="centerContinuous" vertical="center"/>
    </xf>
    <xf numFmtId="0" fontId="17" fillId="3" borderId="21" xfId="0" applyFont="1" applyFill="1" applyBorder="1" applyAlignment="1">
      <alignment horizontal="centerContinuous" vertical="center"/>
    </xf>
    <xf numFmtId="0" fontId="6" fillId="3" borderId="22" xfId="0" applyFont="1" applyFill="1" applyBorder="1" applyAlignment="1">
      <alignment horizontal="centerContinuous" vertical="center"/>
    </xf>
    <xf numFmtId="0" fontId="6" fillId="3" borderId="23" xfId="0" applyFont="1" applyFill="1" applyBorder="1" applyAlignment="1">
      <alignment horizontal="centerContinuous" vertical="center"/>
    </xf>
    <xf numFmtId="0" fontId="10" fillId="3" borderId="24" xfId="0" applyFont="1" applyFill="1" applyBorder="1" applyAlignment="1">
      <alignment horizontal="centerContinuous" vertical="center" wrapText="1"/>
    </xf>
    <xf numFmtId="0" fontId="10" fillId="5" borderId="25" xfId="0" applyFont="1" applyFill="1" applyBorder="1" applyAlignment="1">
      <alignment vertical="center" wrapText="1"/>
    </xf>
    <xf numFmtId="0" fontId="17" fillId="3" borderId="26" xfId="0" applyFont="1" applyFill="1" applyBorder="1" applyAlignment="1">
      <alignment horizontal="center" vertical="center"/>
    </xf>
    <xf numFmtId="0" fontId="17" fillId="5" borderId="27" xfId="0" applyFont="1" applyFill="1" applyBorder="1" applyAlignment="1">
      <alignment horizontal="center" vertical="center"/>
    </xf>
    <xf numFmtId="3" fontId="17" fillId="4" borderId="26" xfId="0" applyNumberFormat="1" applyFont="1" applyFill="1" applyBorder="1" applyAlignment="1">
      <alignment horizontal="center" vertical="center"/>
    </xf>
    <xf numFmtId="3" fontId="17" fillId="6" borderId="27" xfId="0" applyNumberFormat="1" applyFont="1" applyFill="1" applyBorder="1" applyAlignment="1">
      <alignment horizontal="center" vertical="center"/>
    </xf>
    <xf numFmtId="3" fontId="17" fillId="3" borderId="26" xfId="0" applyNumberFormat="1" applyFont="1" applyFill="1" applyBorder="1" applyAlignment="1">
      <alignment horizontal="center" vertical="center"/>
    </xf>
    <xf numFmtId="3" fontId="17" fillId="5" borderId="27" xfId="0" applyNumberFormat="1" applyFont="1" applyFill="1" applyBorder="1" applyAlignment="1">
      <alignment horizontal="center" vertical="center"/>
    </xf>
    <xf numFmtId="3" fontId="17" fillId="3" borderId="26" xfId="0" quotePrefix="1" applyNumberFormat="1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Continuous" vertical="center"/>
    </xf>
    <xf numFmtId="0" fontId="20" fillId="5" borderId="29" xfId="0" applyFont="1" applyFill="1" applyBorder="1" applyAlignment="1">
      <alignment vertical="center"/>
    </xf>
    <xf numFmtId="0" fontId="6" fillId="3" borderId="30" xfId="0" applyFont="1" applyFill="1" applyBorder="1" applyAlignment="1">
      <alignment horizontal="centerContinuous" vertical="center"/>
    </xf>
    <xf numFmtId="0" fontId="10" fillId="5" borderId="31" xfId="0" applyFont="1" applyFill="1" applyBorder="1" applyAlignment="1">
      <alignment vertical="center" wrapText="1"/>
    </xf>
    <xf numFmtId="0" fontId="17" fillId="5" borderId="32" xfId="0" applyFont="1" applyFill="1" applyBorder="1" applyAlignment="1">
      <alignment horizontal="center" vertical="center"/>
    </xf>
    <xf numFmtId="3" fontId="17" fillId="5" borderId="32" xfId="0" applyNumberFormat="1" applyFont="1" applyFill="1" applyBorder="1" applyAlignment="1">
      <alignment horizontal="center" vertical="center"/>
    </xf>
    <xf numFmtId="3" fontId="26" fillId="5" borderId="33" xfId="0" applyNumberFormat="1" applyFont="1" applyFill="1" applyBorder="1" applyAlignment="1" applyProtection="1">
      <alignment horizontal="center" vertical="center"/>
      <protection locked="0"/>
    </xf>
    <xf numFmtId="165" fontId="17" fillId="3" borderId="0" xfId="0" applyNumberFormat="1" applyFont="1" applyFill="1" applyAlignment="1">
      <alignment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3" fontId="17" fillId="5" borderId="34" xfId="0" applyNumberFormat="1" applyFont="1" applyFill="1" applyBorder="1" applyAlignment="1">
      <alignment horizontal="center"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0" fontId="10" fillId="5" borderId="36" xfId="0" applyFont="1" applyFill="1" applyBorder="1" applyAlignment="1">
      <alignment vertical="center" wrapText="1"/>
    </xf>
    <xf numFmtId="0" fontId="17" fillId="5" borderId="35" xfId="0" applyFont="1" applyFill="1" applyBorder="1" applyAlignment="1">
      <alignment horizontal="center" vertical="center"/>
    </xf>
    <xf numFmtId="3" fontId="17" fillId="5" borderId="35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8" xfId="0" quotePrefix="1" applyFont="1" applyFill="1" applyBorder="1" applyAlignment="1">
      <alignment horizontal="center" vertical="center"/>
    </xf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19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3" fontId="30" fillId="6" borderId="3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5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19" xfId="0" applyFont="1" applyFill="1" applyBorder="1" applyAlignment="1">
      <alignment vertical="center"/>
    </xf>
    <xf numFmtId="0" fontId="0" fillId="3" borderId="35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6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30" fillId="3" borderId="26" xfId="0" quotePrefix="1" applyNumberFormat="1" applyFont="1" applyFill="1" applyBorder="1" applyAlignment="1">
      <alignment horizontal="center" vertical="center"/>
    </xf>
    <xf numFmtId="3" fontId="30" fillId="4" borderId="26" xfId="0" applyNumberFormat="1" applyFont="1" applyFill="1" applyBorder="1" applyAlignment="1">
      <alignment horizontal="center" vertical="center"/>
    </xf>
    <xf numFmtId="3" fontId="30" fillId="3" borderId="26" xfId="0" applyNumberFormat="1" applyFont="1" applyFill="1" applyBorder="1" applyAlignment="1">
      <alignment horizontal="center" vertical="center"/>
    </xf>
    <xf numFmtId="3" fontId="21" fillId="3" borderId="19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38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2" xfId="5" applyFont="1" applyFill="1" applyBorder="1"/>
    <xf numFmtId="0" fontId="3" fillId="3" borderId="3" xfId="5" applyFont="1" applyFill="1" applyBorder="1"/>
    <xf numFmtId="0" fontId="10" fillId="3" borderId="3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9" xfId="5" applyFont="1" applyFill="1" applyBorder="1" applyAlignment="1">
      <alignment horizontal="center" vertical="center"/>
    </xf>
    <xf numFmtId="0" fontId="27" fillId="3" borderId="0" xfId="5" applyFill="1"/>
    <xf numFmtId="0" fontId="6" fillId="3" borderId="13" xfId="5" applyFont="1" applyFill="1" applyBorder="1" applyAlignment="1">
      <alignment horizontal="center" vertical="center"/>
    </xf>
    <xf numFmtId="0" fontId="6" fillId="3" borderId="11" xfId="5" applyFont="1" applyFill="1" applyBorder="1" applyAlignment="1">
      <alignment horizontal="center" vertical="center"/>
    </xf>
    <xf numFmtId="0" fontId="39" fillId="3" borderId="13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19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0" fillId="3" borderId="13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39" fillId="3" borderId="13" xfId="5" applyFont="1" applyFill="1" applyBorder="1" applyAlignment="1">
      <alignment vertical="center"/>
    </xf>
    <xf numFmtId="0" fontId="41" fillId="3" borderId="13" xfId="5" applyFont="1" applyFill="1" applyBorder="1" applyAlignment="1">
      <alignment vertical="center"/>
    </xf>
    <xf numFmtId="0" fontId="41" fillId="3" borderId="11" xfId="5" applyFont="1" applyFill="1" applyBorder="1" applyAlignment="1">
      <alignment vertical="center"/>
    </xf>
    <xf numFmtId="0" fontId="6" fillId="3" borderId="7" xfId="5" applyFont="1" applyFill="1" applyBorder="1" applyAlignment="1">
      <alignment vertical="center"/>
    </xf>
    <xf numFmtId="0" fontId="17" fillId="4" borderId="8" xfId="1" applyNumberFormat="1" applyFont="1" applyFill="1" applyBorder="1" applyAlignment="1">
      <alignment horizontal="center" vertical="center"/>
    </xf>
    <xf numFmtId="0" fontId="39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39" fillId="3" borderId="0" xfId="5" applyFont="1" applyFill="1" applyBorder="1" applyAlignment="1"/>
    <xf numFmtId="0" fontId="39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7" xfId="5" quotePrefix="1" applyFont="1" applyFill="1" applyBorder="1" applyAlignment="1">
      <alignment horizontal="left" vertical="center"/>
    </xf>
    <xf numFmtId="3" fontId="44" fillId="3" borderId="49" xfId="0" applyNumberFormat="1" applyFont="1" applyFill="1" applyBorder="1" applyAlignment="1" applyProtection="1">
      <alignment horizontal="center" vertical="center"/>
      <protection locked="0"/>
    </xf>
    <xf numFmtId="0" fontId="45" fillId="3" borderId="0" xfId="5" applyFont="1" applyFill="1"/>
    <xf numFmtId="0" fontId="46" fillId="3" borderId="14" xfId="5" applyFont="1" applyFill="1" applyBorder="1"/>
    <xf numFmtId="0" fontId="46" fillId="3" borderId="14" xfId="5" applyFont="1" applyFill="1" applyBorder="1" applyAlignment="1">
      <alignment horizontal="center"/>
    </xf>
    <xf numFmtId="0" fontId="42" fillId="2" borderId="0" xfId="3" applyFont="1" applyFill="1" applyBorder="1" applyAlignment="1">
      <alignment horizontal="center" vertical="center"/>
    </xf>
    <xf numFmtId="0" fontId="27" fillId="2" borderId="0" xfId="4" applyFill="1"/>
    <xf numFmtId="0" fontId="20" fillId="5" borderId="16" xfId="0" quotePrefix="1" applyFont="1" applyFill="1" applyBorder="1" applyAlignment="1">
      <alignment horizontal="center" vertical="center"/>
    </xf>
    <xf numFmtId="0" fontId="0" fillId="3" borderId="51" xfId="0" applyFill="1" applyBorder="1"/>
    <xf numFmtId="0" fontId="1" fillId="3" borderId="12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52" xfId="0" applyFill="1" applyBorder="1"/>
    <xf numFmtId="3" fontId="26" fillId="5" borderId="53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0" fontId="47" fillId="2" borderId="0" xfId="3" applyFont="1" applyFill="1" applyBorder="1"/>
    <xf numFmtId="0" fontId="50" fillId="2" borderId="0" xfId="3" applyFont="1" applyFill="1" applyBorder="1"/>
    <xf numFmtId="0" fontId="49" fillId="2" borderId="0" xfId="3" applyFont="1" applyFill="1" applyBorder="1" applyAlignment="1">
      <alignment horizontal="left"/>
    </xf>
    <xf numFmtId="0" fontId="47" fillId="2" borderId="0" xfId="3" applyFont="1" applyFill="1" applyBorder="1" applyAlignment="1"/>
    <xf numFmtId="0" fontId="48" fillId="2" borderId="0" xfId="3" quotePrefix="1" applyFont="1" applyFill="1" applyBorder="1" applyAlignment="1">
      <alignment horizontal="left" vertical="center"/>
    </xf>
    <xf numFmtId="0" fontId="48" fillId="2" borderId="0" xfId="3" applyFont="1" applyFill="1" applyBorder="1" applyAlignment="1">
      <alignment horizontal="justify" vertical="center"/>
    </xf>
    <xf numFmtId="0" fontId="47" fillId="2" borderId="0" xfId="3" quotePrefix="1" applyFont="1" applyFill="1" applyBorder="1" applyAlignment="1">
      <alignment horizontal="left"/>
    </xf>
    <xf numFmtId="0" fontId="47" fillId="2" borderId="0" xfId="3" applyFont="1" applyFill="1" applyBorder="1" applyAlignment="1">
      <alignment horizontal="justify"/>
    </xf>
    <xf numFmtId="0" fontId="27" fillId="2" borderId="0" xfId="4" applyFill="1" applyBorder="1"/>
    <xf numFmtId="0" fontId="47" fillId="2" borderId="1" xfId="3" applyFont="1" applyFill="1" applyBorder="1" applyAlignment="1">
      <alignment horizontal="center" vertical="center" wrapText="1"/>
    </xf>
    <xf numFmtId="0" fontId="55" fillId="2" borderId="0" xfId="0" applyFont="1" applyFill="1" applyBorder="1" applyAlignment="1">
      <alignment horizontal="right" vertical="center"/>
    </xf>
    <xf numFmtId="0" fontId="29" fillId="2" borderId="0" xfId="4" quotePrefix="1" applyFont="1" applyFill="1" applyBorder="1" applyAlignment="1">
      <alignment horizontal="left" vertical="center"/>
    </xf>
    <xf numFmtId="0" fontId="28" fillId="2" borderId="0" xfId="3" applyFont="1" applyFill="1" applyBorder="1"/>
    <xf numFmtId="0" fontId="48" fillId="2" borderId="0" xfId="4" quotePrefix="1" applyFont="1" applyFill="1" applyBorder="1" applyAlignment="1">
      <alignment horizontal="left" vertical="center"/>
    </xf>
    <xf numFmtId="0" fontId="49" fillId="2" borderId="0" xfId="4" quotePrefix="1" applyFont="1" applyFill="1" applyBorder="1" applyAlignment="1">
      <alignment horizontal="left" vertical="center"/>
    </xf>
    <xf numFmtId="0" fontId="29" fillId="2" borderId="0" xfId="3" applyFont="1" applyFill="1" applyBorder="1" applyAlignment="1"/>
    <xf numFmtId="3" fontId="6" fillId="2" borderId="57" xfId="3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/>
    <xf numFmtId="3" fontId="6" fillId="2" borderId="58" xfId="3" applyNumberFormat="1" applyFont="1" applyFill="1" applyBorder="1" applyAlignment="1" applyProtection="1">
      <alignment horizontal="center"/>
      <protection locked="0"/>
    </xf>
    <xf numFmtId="0" fontId="56" fillId="2" borderId="0" xfId="4" quotePrefix="1" applyFont="1" applyFill="1" applyBorder="1" applyAlignment="1">
      <alignment horizontal="left"/>
    </xf>
    <xf numFmtId="0" fontId="49" fillId="2" borderId="0" xfId="4" applyFont="1" applyFill="1" applyBorder="1" applyAlignment="1">
      <alignment horizontal="center" vertical="center"/>
    </xf>
    <xf numFmtId="0" fontId="58" fillId="2" borderId="0" xfId="5" applyFont="1" applyFill="1" applyBorder="1" applyAlignment="1">
      <alignment horizontal="centerContinuous" vertical="center"/>
    </xf>
    <xf numFmtId="0" fontId="57" fillId="2" borderId="0" xfId="5" applyFont="1" applyFill="1" applyAlignment="1">
      <alignment vertical="center"/>
    </xf>
    <xf numFmtId="0" fontId="59" fillId="8" borderId="0" xfId="5" applyFont="1" applyFill="1" applyBorder="1" applyAlignment="1">
      <alignment horizontal="centerContinuous" vertical="center"/>
    </xf>
    <xf numFmtId="0" fontId="60" fillId="2" borderId="0" xfId="5" applyFont="1" applyFill="1" applyAlignment="1">
      <alignment horizontal="centerContinuous" vertical="center"/>
    </xf>
    <xf numFmtId="0" fontId="60" fillId="2" borderId="0" xfId="5" applyFont="1" applyFill="1"/>
    <xf numFmtId="0" fontId="61" fillId="2" borderId="0" xfId="0" applyFont="1" applyFill="1" applyBorder="1" applyAlignment="1">
      <alignment horizontal="center" vertical="center"/>
    </xf>
    <xf numFmtId="0" fontId="60" fillId="2" borderId="0" xfId="5" applyFont="1" applyFill="1" applyAlignment="1">
      <alignment vertical="center"/>
    </xf>
    <xf numFmtId="0" fontId="59" fillId="2" borderId="0" xfId="5" applyFont="1" applyFill="1" applyBorder="1" applyAlignment="1">
      <alignment vertical="center"/>
    </xf>
    <xf numFmtId="0" fontId="60" fillId="8" borderId="4" xfId="0" applyFont="1" applyFill="1" applyBorder="1" applyAlignment="1">
      <alignment horizontal="centerContinuous" vertical="center" wrapText="1"/>
    </xf>
    <xf numFmtId="0" fontId="59" fillId="2" borderId="1" xfId="0" applyFont="1" applyFill="1" applyBorder="1" applyAlignment="1">
      <alignment horizontal="center" vertical="center"/>
    </xf>
    <xf numFmtId="0" fontId="59" fillId="2" borderId="2" xfId="0" applyFont="1" applyFill="1" applyBorder="1" applyAlignment="1">
      <alignment horizontal="center" vertical="center"/>
    </xf>
    <xf numFmtId="0" fontId="60" fillId="2" borderId="0" xfId="0" applyFont="1" applyFill="1" applyAlignment="1">
      <alignment vertical="center"/>
    </xf>
    <xf numFmtId="0" fontId="59" fillId="8" borderId="0" xfId="0" quotePrefix="1" applyFont="1" applyFill="1" applyBorder="1" applyAlignment="1">
      <alignment horizontal="left" wrapText="1"/>
    </xf>
    <xf numFmtId="0" fontId="60" fillId="2" borderId="0" xfId="0" applyFont="1" applyFill="1" applyAlignment="1"/>
    <xf numFmtId="0" fontId="60" fillId="2" borderId="0" xfId="0" quotePrefix="1" applyFont="1" applyFill="1" applyBorder="1" applyAlignment="1">
      <alignment horizontal="left" vertical="center"/>
    </xf>
    <xf numFmtId="3" fontId="60" fillId="2" borderId="0" xfId="0" quotePrefix="1" applyNumberFormat="1" applyFont="1" applyFill="1" applyBorder="1" applyAlignment="1">
      <alignment horizontal="center" vertical="center"/>
    </xf>
    <xf numFmtId="0" fontId="60" fillId="2" borderId="0" xfId="0" applyFont="1" applyFill="1" applyBorder="1" applyAlignment="1">
      <alignment vertical="center"/>
    </xf>
    <xf numFmtId="0" fontId="60" fillId="0" borderId="0" xfId="0" quotePrefix="1" applyFont="1" applyFill="1" applyBorder="1" applyAlignment="1">
      <alignment horizontal="left" vertical="center"/>
    </xf>
    <xf numFmtId="3" fontId="60" fillId="2" borderId="0" xfId="0" applyNumberFormat="1" applyFont="1" applyFill="1" applyBorder="1" applyAlignment="1">
      <alignment vertical="center"/>
    </xf>
    <xf numFmtId="0" fontId="59" fillId="2" borderId="0" xfId="0" applyFont="1" applyFill="1" applyBorder="1" applyAlignment="1"/>
    <xf numFmtId="0" fontId="60" fillId="2" borderId="0" xfId="0" applyFont="1" applyFill="1" applyBorder="1" applyAlignment="1"/>
    <xf numFmtId="0" fontId="60" fillId="2" borderId="0" xfId="0" applyFont="1" applyFill="1" applyAlignment="1">
      <alignment vertical="top"/>
    </xf>
    <xf numFmtId="0" fontId="59" fillId="8" borderId="0" xfId="0" applyFont="1" applyFill="1" applyBorder="1" applyAlignment="1"/>
    <xf numFmtId="0" fontId="59" fillId="2" borderId="0" xfId="0" applyFont="1" applyFill="1" applyBorder="1" applyAlignment="1">
      <alignment vertical="center"/>
    </xf>
    <xf numFmtId="0" fontId="60" fillId="8" borderId="0" xfId="0" applyFont="1" applyFill="1"/>
    <xf numFmtId="0" fontId="60" fillId="2" borderId="0" xfId="0" applyFont="1" applyFill="1"/>
    <xf numFmtId="0" fontId="59" fillId="2" borderId="0" xfId="5" applyFont="1" applyFill="1" applyBorder="1" applyAlignment="1">
      <alignment horizontal="center" vertical="center"/>
    </xf>
    <xf numFmtId="0" fontId="60" fillId="0" borderId="4" xfId="0" applyFont="1" applyFill="1" applyBorder="1" applyAlignment="1">
      <alignment horizontal="centerContinuous" vertical="center" wrapText="1"/>
    </xf>
    <xf numFmtId="0" fontId="59" fillId="0" borderId="1" xfId="0" applyFont="1" applyFill="1" applyBorder="1" applyAlignment="1">
      <alignment horizontal="center" vertical="center"/>
    </xf>
    <xf numFmtId="0" fontId="59" fillId="0" borderId="0" xfId="0" quotePrefix="1" applyFont="1" applyFill="1" applyBorder="1" applyAlignment="1">
      <alignment horizontal="left" wrapText="1"/>
    </xf>
    <xf numFmtId="0" fontId="60" fillId="0" borderId="0" xfId="0" applyFont="1" applyFill="1" applyBorder="1" applyAlignment="1">
      <alignment vertical="center"/>
    </xf>
    <xf numFmtId="0" fontId="59" fillId="0" borderId="0" xfId="0" applyFont="1" applyFill="1" applyBorder="1" applyAlignment="1"/>
    <xf numFmtId="0" fontId="60" fillId="0" borderId="0" xfId="0" applyFont="1" applyFill="1" applyBorder="1" applyAlignment="1">
      <alignment vertical="top"/>
    </xf>
    <xf numFmtId="0" fontId="59" fillId="0" borderId="0" xfId="0" applyFont="1" applyFill="1" applyBorder="1" applyAlignment="1">
      <alignment vertical="center"/>
    </xf>
    <xf numFmtId="0" fontId="60" fillId="0" borderId="0" xfId="0" applyFont="1" applyFill="1"/>
    <xf numFmtId="0" fontId="60" fillId="2" borderId="0" xfId="5" applyFont="1" applyFill="1" applyAlignment="1">
      <alignment horizontal="center" vertical="center"/>
    </xf>
    <xf numFmtId="166" fontId="60" fillId="2" borderId="0" xfId="0" applyNumberFormat="1" applyFont="1" applyFill="1" applyAlignment="1">
      <alignment vertical="top"/>
    </xf>
    <xf numFmtId="0" fontId="59" fillId="2" borderId="0" xfId="5" applyFont="1" applyFill="1" applyAlignment="1">
      <alignment vertical="center"/>
    </xf>
    <xf numFmtId="0" fontId="60" fillId="0" borderId="4" xfId="0" applyFont="1" applyFill="1" applyBorder="1" applyAlignment="1">
      <alignment horizontal="centerContinuous" vertical="top" wrapText="1"/>
    </xf>
    <xf numFmtId="0" fontId="59" fillId="0" borderId="0" xfId="0" quotePrefix="1" applyFont="1" applyFill="1" applyBorder="1" applyAlignment="1">
      <alignment horizontal="left" vertical="center" wrapText="1"/>
    </xf>
    <xf numFmtId="0" fontId="59" fillId="0" borderId="0" xfId="0" quotePrefix="1" applyFont="1" applyFill="1" applyBorder="1" applyAlignment="1">
      <alignment horizontal="left" vertical="center"/>
    </xf>
    <xf numFmtId="0" fontId="60" fillId="0" borderId="9" xfId="0" applyFont="1" applyFill="1" applyBorder="1" applyAlignment="1">
      <alignment horizontal="centerContinuous" vertical="center" wrapText="1"/>
    </xf>
    <xf numFmtId="0" fontId="59" fillId="2" borderId="2" xfId="0" applyFont="1" applyFill="1" applyBorder="1" applyAlignment="1">
      <alignment horizontal="centerContinuous" vertical="center"/>
    </xf>
    <xf numFmtId="0" fontId="60" fillId="2" borderId="5" xfId="0" applyFont="1" applyFill="1" applyBorder="1" applyAlignment="1">
      <alignment horizontal="centerContinuous" vertical="center"/>
    </xf>
    <xf numFmtId="0" fontId="60" fillId="2" borderId="4" xfId="0" applyFont="1" applyFill="1" applyBorder="1" applyAlignment="1">
      <alignment horizontal="centerContinuous" vertical="center"/>
    </xf>
    <xf numFmtId="0" fontId="59" fillId="2" borderId="3" xfId="0" applyFont="1" applyFill="1" applyBorder="1" applyAlignment="1">
      <alignment horizontal="centerContinuous" vertical="center"/>
    </xf>
    <xf numFmtId="0" fontId="60" fillId="2" borderId="3" xfId="0" applyFont="1" applyFill="1" applyBorder="1" applyAlignment="1">
      <alignment horizontal="centerContinuous" vertical="center"/>
    </xf>
    <xf numFmtId="0" fontId="59" fillId="2" borderId="5" xfId="0" applyFont="1" applyFill="1" applyBorder="1" applyAlignment="1">
      <alignment horizontal="centerContinuous" vertical="center"/>
    </xf>
    <xf numFmtId="0" fontId="60" fillId="2" borderId="10" xfId="0" applyFont="1" applyFill="1" applyBorder="1" applyAlignment="1">
      <alignment horizontal="centerContinuous" vertical="center"/>
    </xf>
    <xf numFmtId="0" fontId="60" fillId="0" borderId="11" xfId="0" applyFont="1" applyFill="1" applyBorder="1" applyAlignment="1">
      <alignment horizontal="centerContinuous" vertical="top" wrapText="1"/>
    </xf>
    <xf numFmtId="0" fontId="59" fillId="2" borderId="1" xfId="0" applyFont="1" applyFill="1" applyBorder="1" applyAlignment="1">
      <alignment horizontal="centerContinuous" vertical="center" wrapText="1"/>
    </xf>
    <xf numFmtId="0" fontId="59" fillId="2" borderId="4" xfId="0" applyFont="1" applyFill="1" applyBorder="1" applyAlignment="1">
      <alignment horizontal="centerContinuous" vertical="center" wrapText="1"/>
    </xf>
    <xf numFmtId="0" fontId="59" fillId="2" borderId="2" xfId="0" applyFont="1" applyFill="1" applyBorder="1" applyAlignment="1">
      <alignment horizontal="centerContinuous" vertical="center" wrapText="1"/>
    </xf>
    <xf numFmtId="0" fontId="59" fillId="2" borderId="6" xfId="0" applyFont="1" applyFill="1" applyBorder="1" applyAlignment="1">
      <alignment horizontal="centerContinuous" vertical="center" wrapText="1"/>
    </xf>
    <xf numFmtId="0" fontId="59" fillId="0" borderId="13" xfId="0" quotePrefix="1" applyFont="1" applyFill="1" applyBorder="1" applyAlignment="1">
      <alignment horizontal="left"/>
    </xf>
    <xf numFmtId="0" fontId="60" fillId="0" borderId="13" xfId="0" quotePrefix="1" applyFont="1" applyFill="1" applyBorder="1" applyAlignment="1">
      <alignment horizontal="left" vertical="center"/>
    </xf>
    <xf numFmtId="0" fontId="60" fillId="0" borderId="13" xfId="0" applyFont="1" applyFill="1" applyBorder="1" applyAlignment="1">
      <alignment vertical="center"/>
    </xf>
    <xf numFmtId="0" fontId="60" fillId="0" borderId="11" xfId="0" applyFont="1" applyFill="1" applyBorder="1" applyAlignment="1">
      <alignment vertical="center"/>
    </xf>
    <xf numFmtId="166" fontId="60" fillId="2" borderId="0" xfId="0" applyNumberFormat="1" applyFont="1" applyFill="1" applyAlignment="1">
      <alignment vertical="center"/>
    </xf>
    <xf numFmtId="0" fontId="58" fillId="8" borderId="0" xfId="0" applyFont="1" applyFill="1"/>
    <xf numFmtId="0" fontId="59" fillId="8" borderId="2" xfId="0" applyFont="1" applyFill="1" applyBorder="1" applyAlignment="1">
      <alignment horizontal="center" vertical="top"/>
    </xf>
    <xf numFmtId="0" fontId="59" fillId="8" borderId="3" xfId="0" applyFont="1" applyFill="1" applyBorder="1" applyAlignment="1">
      <alignment horizontal="center" vertical="center"/>
    </xf>
    <xf numFmtId="0" fontId="59" fillId="8" borderId="3" xfId="0" applyFont="1" applyFill="1" applyBorder="1" applyAlignment="1">
      <alignment horizontal="center" vertical="top"/>
    </xf>
    <xf numFmtId="0" fontId="59" fillId="8" borderId="4" xfId="0" applyFont="1" applyFill="1" applyBorder="1" applyAlignment="1">
      <alignment horizontal="center" vertical="top"/>
    </xf>
    <xf numFmtId="0" fontId="60" fillId="8" borderId="13" xfId="0" applyFont="1" applyFill="1" applyBorder="1" applyAlignment="1">
      <alignment horizontal="center"/>
    </xf>
    <xf numFmtId="0" fontId="60" fillId="8" borderId="0" xfId="0" applyFont="1" applyFill="1" applyBorder="1"/>
    <xf numFmtId="0" fontId="60" fillId="8" borderId="0" xfId="0" applyFont="1" applyFill="1" applyBorder="1" applyAlignment="1">
      <alignment horizontal="center"/>
    </xf>
    <xf numFmtId="0" fontId="60" fillId="8" borderId="19" xfId="0" applyFont="1" applyFill="1" applyBorder="1" applyAlignment="1">
      <alignment horizontal="center" wrapText="1"/>
    </xf>
    <xf numFmtId="0" fontId="60" fillId="8" borderId="19" xfId="0" applyFont="1" applyFill="1" applyBorder="1" applyAlignment="1">
      <alignment horizontal="center"/>
    </xf>
    <xf numFmtId="0" fontId="60" fillId="8" borderId="11" xfId="0" applyFont="1" applyFill="1" applyBorder="1" applyAlignment="1">
      <alignment horizontal="center"/>
    </xf>
    <xf numFmtId="0" fontId="60" fillId="8" borderId="7" xfId="0" applyFont="1" applyFill="1" applyBorder="1"/>
    <xf numFmtId="0" fontId="60" fillId="8" borderId="7" xfId="0" applyFont="1" applyFill="1" applyBorder="1" applyAlignment="1">
      <alignment horizontal="center"/>
    </xf>
    <xf numFmtId="0" fontId="60" fillId="8" borderId="12" xfId="0" applyFont="1" applyFill="1" applyBorder="1" applyAlignment="1">
      <alignment horizontal="center"/>
    </xf>
    <xf numFmtId="0" fontId="59" fillId="2" borderId="2" xfId="0" applyFont="1" applyFill="1" applyBorder="1" applyAlignment="1">
      <alignment horizontal="center" vertical="center" wrapText="1"/>
    </xf>
    <xf numFmtId="0" fontId="59" fillId="8" borderId="13" xfId="0" quotePrefix="1" applyFont="1" applyFill="1" applyBorder="1" applyAlignment="1">
      <alignment horizontal="left" vertical="center" wrapText="1"/>
    </xf>
    <xf numFmtId="0" fontId="60" fillId="2" borderId="13" xfId="0" quotePrefix="1" applyFont="1" applyFill="1" applyBorder="1" applyAlignment="1">
      <alignment horizontal="left" vertical="center"/>
    </xf>
    <xf numFmtId="0" fontId="60" fillId="8" borderId="13" xfId="0" quotePrefix="1" applyFont="1" applyFill="1" applyBorder="1" applyAlignment="1">
      <alignment horizontal="left" vertical="center"/>
    </xf>
    <xf numFmtId="0" fontId="60" fillId="8" borderId="13" xfId="0" applyFont="1" applyFill="1" applyBorder="1" applyAlignment="1">
      <alignment vertical="top"/>
    </xf>
    <xf numFmtId="0" fontId="59" fillId="8" borderId="13" xfId="0" applyFont="1" applyFill="1" applyBorder="1" applyAlignment="1">
      <alignment vertical="center"/>
    </xf>
    <xf numFmtId="0" fontId="59" fillId="8" borderId="13" xfId="0" applyFont="1" applyFill="1" applyBorder="1" applyAlignment="1"/>
    <xf numFmtId="0" fontId="60" fillId="8" borderId="13" xfId="0" applyFont="1" applyFill="1" applyBorder="1" applyAlignment="1">
      <alignment vertical="center"/>
    </xf>
    <xf numFmtId="0" fontId="59" fillId="8" borderId="11" xfId="0" quotePrefix="1" applyFont="1" applyFill="1" applyBorder="1" applyAlignment="1">
      <alignment horizontal="left" vertical="center"/>
    </xf>
    <xf numFmtId="0" fontId="60" fillId="8" borderId="1" xfId="0" applyFont="1" applyFill="1" applyBorder="1" applyAlignment="1">
      <alignment horizontal="centerContinuous" vertical="top" wrapText="1"/>
    </xf>
    <xf numFmtId="0" fontId="60" fillId="2" borderId="0" xfId="0" applyFont="1" applyFill="1" applyBorder="1"/>
    <xf numFmtId="0" fontId="60" fillId="0" borderId="0" xfId="0" applyFont="1" applyFill="1" applyBorder="1"/>
    <xf numFmtId="0" fontId="59" fillId="8" borderId="1" xfId="0" applyFont="1" applyFill="1" applyBorder="1" applyAlignment="1">
      <alignment horizontal="center" vertical="center"/>
    </xf>
    <xf numFmtId="168" fontId="60" fillId="2" borderId="17" xfId="0" applyNumberFormat="1" applyFont="1" applyFill="1" applyBorder="1" applyAlignment="1" applyProtection="1">
      <alignment horizontal="center" vertical="center"/>
      <protection locked="0"/>
    </xf>
    <xf numFmtId="168" fontId="60" fillId="2" borderId="14" xfId="0" applyNumberFormat="1" applyFont="1" applyFill="1" applyBorder="1" applyAlignment="1" applyProtection="1">
      <alignment horizontal="center"/>
      <protection locked="0"/>
    </xf>
    <xf numFmtId="168" fontId="60" fillId="2" borderId="19" xfId="0" applyNumberFormat="1" applyFont="1" applyFill="1" applyBorder="1" applyAlignment="1" applyProtection="1">
      <alignment horizontal="center"/>
      <protection locked="0"/>
    </xf>
    <xf numFmtId="168" fontId="60" fillId="2" borderId="13" xfId="0" applyNumberFormat="1" applyFont="1" applyFill="1" applyBorder="1" applyAlignment="1" applyProtection="1">
      <alignment horizontal="center"/>
      <protection locked="0"/>
    </xf>
    <xf numFmtId="168" fontId="60" fillId="2" borderId="14" xfId="0" applyNumberFormat="1" applyFont="1" applyFill="1" applyBorder="1" applyAlignment="1" applyProtection="1">
      <alignment horizontal="center" vertical="center"/>
      <protection locked="0"/>
    </xf>
    <xf numFmtId="168" fontId="60" fillId="2" borderId="55" xfId="0" applyNumberFormat="1" applyFont="1" applyFill="1" applyBorder="1" applyAlignment="1" applyProtection="1">
      <alignment horizontal="center" vertical="center"/>
      <protection locked="0"/>
    </xf>
    <xf numFmtId="168" fontId="60" fillId="2" borderId="17" xfId="0" applyNumberFormat="1" applyFont="1" applyFill="1" applyBorder="1" applyAlignment="1" applyProtection="1">
      <alignment horizontal="center" vertical="top"/>
      <protection locked="0"/>
    </xf>
    <xf numFmtId="168" fontId="60" fillId="2" borderId="17" xfId="0" applyNumberFormat="1" applyFont="1" applyFill="1" applyBorder="1" applyAlignment="1" applyProtection="1">
      <alignment horizontal="center"/>
      <protection locked="0"/>
    </xf>
    <xf numFmtId="168" fontId="60" fillId="2" borderId="55" xfId="0" applyNumberFormat="1" applyFont="1" applyFill="1" applyBorder="1" applyAlignment="1" applyProtection="1">
      <alignment horizontal="center"/>
      <protection locked="0"/>
    </xf>
    <xf numFmtId="168" fontId="60" fillId="2" borderId="50" xfId="0" applyNumberFormat="1" applyFont="1" applyFill="1" applyBorder="1" applyAlignment="1" applyProtection="1">
      <alignment horizontal="center" vertical="center"/>
      <protection locked="0"/>
    </xf>
    <xf numFmtId="0" fontId="64" fillId="8" borderId="5" xfId="0" applyFont="1" applyFill="1" applyBorder="1" applyAlignment="1">
      <alignment horizontal="centerContinuous" vertical="center" wrapText="1"/>
    </xf>
    <xf numFmtId="0" fontId="65" fillId="8" borderId="2" xfId="0" applyFont="1" applyFill="1" applyBorder="1" applyAlignment="1">
      <alignment horizontal="centerContinuous" vertical="center"/>
    </xf>
    <xf numFmtId="0" fontId="64" fillId="8" borderId="5" xfId="0" applyFont="1" applyFill="1" applyBorder="1" applyAlignment="1">
      <alignment horizontal="centerContinuous" vertical="center"/>
    </xf>
    <xf numFmtId="0" fontId="64" fillId="8" borderId="4" xfId="0" applyFont="1" applyFill="1" applyBorder="1" applyAlignment="1">
      <alignment horizontal="centerContinuous" vertical="center"/>
    </xf>
    <xf numFmtId="0" fontId="65" fillId="8" borderId="3" xfId="0" applyFont="1" applyFill="1" applyBorder="1" applyAlignment="1">
      <alignment horizontal="centerContinuous" vertical="center"/>
    </xf>
    <xf numFmtId="0" fontId="64" fillId="8" borderId="3" xfId="0" applyFont="1" applyFill="1" applyBorder="1" applyAlignment="1">
      <alignment horizontal="centerContinuous" vertical="center"/>
    </xf>
    <xf numFmtId="0" fontId="65" fillId="8" borderId="5" xfId="0" applyFont="1" applyFill="1" applyBorder="1" applyAlignment="1">
      <alignment horizontal="centerContinuous" vertical="center"/>
    </xf>
    <xf numFmtId="0" fontId="64" fillId="8" borderId="0" xfId="0" applyFont="1" applyFill="1" applyAlignment="1">
      <alignment vertical="center"/>
    </xf>
    <xf numFmtId="0" fontId="64" fillId="8" borderId="7" xfId="0" applyFont="1" applyFill="1" applyBorder="1" applyAlignment="1">
      <alignment horizontal="centerContinuous" vertical="top" wrapText="1"/>
    </xf>
    <xf numFmtId="0" fontId="65" fillId="8" borderId="1" xfId="0" applyFont="1" applyFill="1" applyBorder="1" applyAlignment="1">
      <alignment horizontal="centerContinuous" vertical="center" wrapText="1"/>
    </xf>
    <xf numFmtId="0" fontId="65" fillId="8" borderId="2" xfId="0" applyFont="1" applyFill="1" applyBorder="1" applyAlignment="1">
      <alignment horizontal="centerContinuous" vertical="center" wrapText="1"/>
    </xf>
    <xf numFmtId="0" fontId="65" fillId="8" borderId="0" xfId="0" quotePrefix="1" applyFont="1" applyFill="1" applyBorder="1" applyAlignment="1">
      <alignment horizontal="left" vertical="center" wrapText="1"/>
    </xf>
    <xf numFmtId="168" fontId="64" fillId="8" borderId="60" xfId="0" applyNumberFormat="1" applyFont="1" applyFill="1" applyBorder="1" applyAlignment="1" applyProtection="1">
      <alignment horizontal="center"/>
      <protection locked="0"/>
    </xf>
    <xf numFmtId="168" fontId="64" fillId="8" borderId="61" xfId="0" applyNumberFormat="1" applyFont="1" applyFill="1" applyBorder="1" applyAlignment="1" applyProtection="1">
      <alignment horizontal="center"/>
      <protection locked="0"/>
    </xf>
    <xf numFmtId="168" fontId="64" fillId="8" borderId="62" xfId="0" applyNumberFormat="1" applyFont="1" applyFill="1" applyBorder="1" applyAlignment="1" applyProtection="1">
      <alignment horizontal="center"/>
      <protection locked="0"/>
    </xf>
    <xf numFmtId="168" fontId="64" fillId="8" borderId="63" xfId="0" applyNumberFormat="1" applyFont="1" applyFill="1" applyBorder="1" applyAlignment="1" applyProtection="1">
      <alignment horizontal="center"/>
      <protection locked="0"/>
    </xf>
    <xf numFmtId="168" fontId="64" fillId="8" borderId="64" xfId="0" applyNumberFormat="1" applyFont="1" applyFill="1" applyBorder="1" applyAlignment="1" applyProtection="1">
      <alignment horizontal="center"/>
      <protection locked="0"/>
    </xf>
    <xf numFmtId="168" fontId="64" fillId="8" borderId="6" xfId="0" applyNumberFormat="1" applyFont="1" applyFill="1" applyBorder="1" applyAlignment="1" applyProtection="1">
      <alignment horizontal="center"/>
      <protection locked="0"/>
    </xf>
    <xf numFmtId="0" fontId="64" fillId="8" borderId="0" xfId="0" applyFont="1" applyFill="1" applyAlignment="1"/>
    <xf numFmtId="168" fontId="64" fillId="8" borderId="45" xfId="0" applyNumberFormat="1" applyFont="1" applyFill="1" applyBorder="1" applyAlignment="1" applyProtection="1">
      <alignment horizontal="center" vertical="center"/>
      <protection locked="0"/>
    </xf>
    <xf numFmtId="168" fontId="64" fillId="8" borderId="37" xfId="0" applyNumberFormat="1" applyFont="1" applyFill="1" applyBorder="1" applyAlignment="1" applyProtection="1">
      <alignment horizontal="center" vertical="center"/>
      <protection locked="0"/>
    </xf>
    <xf numFmtId="0" fontId="64" fillId="8" borderId="0" xfId="0" quotePrefix="1" applyFont="1" applyFill="1" applyBorder="1" applyAlignment="1">
      <alignment horizontal="left" vertical="center"/>
    </xf>
    <xf numFmtId="0" fontId="64" fillId="8" borderId="0" xfId="0" applyFont="1" applyFill="1" applyBorder="1" applyAlignment="1">
      <alignment vertical="top"/>
    </xf>
    <xf numFmtId="168" fontId="64" fillId="8" borderId="17" xfId="0" applyNumberFormat="1" applyFont="1" applyFill="1" applyBorder="1" applyAlignment="1" applyProtection="1">
      <alignment horizontal="center" vertical="top"/>
      <protection locked="0"/>
    </xf>
    <xf numFmtId="0" fontId="65" fillId="8" borderId="0" xfId="0" quotePrefix="1" applyFont="1" applyFill="1" applyBorder="1" applyAlignment="1">
      <alignment horizontal="left"/>
    </xf>
    <xf numFmtId="168" fontId="64" fillId="8" borderId="45" xfId="0" applyNumberFormat="1" applyFont="1" applyFill="1" applyBorder="1" applyAlignment="1" applyProtection="1">
      <alignment horizontal="center"/>
      <protection locked="0"/>
    </xf>
    <xf numFmtId="168" fontId="64" fillId="8" borderId="17" xfId="0" applyNumberFormat="1" applyFont="1" applyFill="1" applyBorder="1" applyAlignment="1" applyProtection="1">
      <alignment horizontal="center"/>
      <protection locked="0"/>
    </xf>
    <xf numFmtId="168" fontId="64" fillId="8" borderId="54" xfId="0" applyNumberFormat="1" applyFont="1" applyFill="1" applyBorder="1" applyAlignment="1" applyProtection="1">
      <alignment horizontal="center"/>
      <protection locked="0"/>
    </xf>
    <xf numFmtId="168" fontId="64" fillId="8" borderId="37" xfId="0" applyNumberFormat="1" applyFont="1" applyFill="1" applyBorder="1" applyAlignment="1" applyProtection="1">
      <alignment horizontal="center"/>
      <protection locked="0"/>
    </xf>
    <xf numFmtId="168" fontId="64" fillId="8" borderId="55" xfId="0" applyNumberFormat="1" applyFont="1" applyFill="1" applyBorder="1" applyAlignment="1" applyProtection="1">
      <alignment horizontal="center"/>
      <protection locked="0"/>
    </xf>
    <xf numFmtId="0" fontId="64" fillId="8" borderId="7" xfId="0" applyFont="1" applyFill="1" applyBorder="1" applyAlignment="1">
      <alignment vertical="top"/>
    </xf>
    <xf numFmtId="168" fontId="64" fillId="8" borderId="50" xfId="0" applyNumberFormat="1" applyFont="1" applyFill="1" applyBorder="1" applyAlignment="1" applyProtection="1">
      <alignment horizontal="center" vertical="top"/>
      <protection locked="0"/>
    </xf>
    <xf numFmtId="168" fontId="64" fillId="8" borderId="56" xfId="0" applyNumberFormat="1" applyFont="1" applyFill="1" applyBorder="1" applyAlignment="1" applyProtection="1">
      <alignment horizontal="center" vertical="center"/>
      <protection locked="0"/>
    </xf>
    <xf numFmtId="0" fontId="64" fillId="8" borderId="0" xfId="0" applyFont="1" applyFill="1" applyBorder="1" applyAlignment="1">
      <alignment vertical="center"/>
    </xf>
    <xf numFmtId="0" fontId="64" fillId="8" borderId="0" xfId="0" applyFont="1" applyFill="1"/>
    <xf numFmtId="0" fontId="68" fillId="8" borderId="0" xfId="0" applyFont="1" applyFill="1"/>
    <xf numFmtId="166" fontId="68" fillId="8" borderId="0" xfId="0" applyNumberFormat="1" applyFont="1" applyFill="1"/>
    <xf numFmtId="0" fontId="49" fillId="2" borderId="0" xfId="4" quotePrefix="1" applyFont="1" applyFill="1" applyBorder="1" applyAlignment="1">
      <alignment horizontal="center" vertical="center"/>
    </xf>
    <xf numFmtId="0" fontId="49" fillId="2" borderId="0" xfId="4" applyFont="1" applyFill="1" applyBorder="1" applyAlignment="1">
      <alignment horizontal="center" vertical="center"/>
    </xf>
    <xf numFmtId="0" fontId="29" fillId="2" borderId="0" xfId="4" applyFont="1" applyFill="1" applyBorder="1" applyAlignment="1">
      <alignment horizontal="center" vertical="center"/>
    </xf>
    <xf numFmtId="0" fontId="52" fillId="7" borderId="2" xfId="3" applyFont="1" applyFill="1" applyBorder="1" applyAlignment="1">
      <alignment horizontal="center" vertical="center"/>
    </xf>
    <xf numFmtId="0" fontId="52" fillId="7" borderId="3" xfId="3" applyFont="1" applyFill="1" applyBorder="1" applyAlignment="1">
      <alignment horizontal="center" vertical="center"/>
    </xf>
    <xf numFmtId="0" fontId="52" fillId="7" borderId="4" xfId="3" applyFont="1" applyFill="1" applyBorder="1" applyAlignment="1">
      <alignment horizontal="center" vertical="center"/>
    </xf>
    <xf numFmtId="0" fontId="53" fillId="2" borderId="0" xfId="4" applyFont="1" applyFill="1" applyBorder="1" applyAlignment="1">
      <alignment horizontal="center" vertical="center"/>
    </xf>
    <xf numFmtId="0" fontId="60" fillId="2" borderId="5" xfId="0" quotePrefix="1" applyFont="1" applyFill="1" applyBorder="1" applyAlignment="1">
      <alignment horizontal="justify" vertical="top" wrapText="1"/>
    </xf>
    <xf numFmtId="0" fontId="60" fillId="2" borderId="0" xfId="0" quotePrefix="1" applyFont="1" applyFill="1" applyBorder="1" applyAlignment="1">
      <alignment horizontal="justify" vertical="top" wrapText="1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1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19" xfId="5" applyFont="1" applyFill="1" applyBorder="1" applyAlignment="1">
      <alignment horizontal="center" vertical="center"/>
    </xf>
    <xf numFmtId="0" fontId="6" fillId="3" borderId="7" xfId="5" applyFont="1" applyFill="1" applyBorder="1" applyAlignment="1">
      <alignment horizontal="center" vertical="center"/>
    </xf>
    <xf numFmtId="0" fontId="6" fillId="3" borderId="12" xfId="5" applyFont="1" applyFill="1" applyBorder="1" applyAlignment="1">
      <alignment horizontal="center" vertical="center"/>
    </xf>
    <xf numFmtId="0" fontId="10" fillId="3" borderId="2" xfId="5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8" xfId="5" applyFont="1" applyFill="1" applyBorder="1" applyAlignment="1">
      <alignment horizontal="center" vertical="center" wrapText="1"/>
    </xf>
    <xf numFmtId="0" fontId="6" fillId="3" borderId="6" xfId="5" applyFont="1" applyFill="1" applyBorder="1" applyAlignment="1">
      <alignment horizontal="center" vertical="center" wrapText="1"/>
    </xf>
    <xf numFmtId="0" fontId="10" fillId="3" borderId="9" xfId="5" applyFont="1" applyFill="1" applyBorder="1" applyAlignment="1">
      <alignment horizontal="center" vertical="center" wrapText="1"/>
    </xf>
    <xf numFmtId="0" fontId="10" fillId="3" borderId="13" xfId="5" applyFont="1" applyFill="1" applyBorder="1" applyAlignment="1">
      <alignment horizontal="center" vertical="center" wrapText="1"/>
    </xf>
    <xf numFmtId="0" fontId="10" fillId="3" borderId="1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T25"/>
  <sheetViews>
    <sheetView tabSelected="1" topLeftCell="A3" workbookViewId="0">
      <selection activeCell="C11" sqref="C11:E11"/>
    </sheetView>
  </sheetViews>
  <sheetFormatPr defaultColWidth="0" defaultRowHeight="12.75" customHeight="1" zeroHeight="1"/>
  <cols>
    <col min="1" max="1" width="2" style="207" customWidth="1"/>
    <col min="2" max="2" width="1.5703125" style="207" customWidth="1"/>
    <col min="3" max="3" width="65.5703125" style="207" customWidth="1"/>
    <col min="4" max="4" width="31.42578125" style="207" customWidth="1"/>
    <col min="5" max="5" width="22.140625" style="207" customWidth="1"/>
    <col min="6" max="6" width="1.5703125" style="207" customWidth="1"/>
    <col min="7" max="7" width="2.140625" style="207" customWidth="1"/>
    <col min="8" max="254" width="0" style="207" hidden="1" customWidth="1"/>
    <col min="255" max="16384" width="10.85546875" style="207" hidden="1"/>
  </cols>
  <sheetData>
    <row r="1" spans="2:6" ht="20.25">
      <c r="E1" s="227"/>
    </row>
    <row r="2" spans="2:6" ht="20.25">
      <c r="B2" s="228"/>
      <c r="C2" s="229"/>
      <c r="D2" s="217"/>
      <c r="E2" s="227"/>
      <c r="F2" s="217"/>
    </row>
    <row r="3" spans="2:6">
      <c r="B3" s="230"/>
      <c r="C3" s="217"/>
      <c r="D3" s="217"/>
      <c r="E3" s="217"/>
      <c r="F3" s="217"/>
    </row>
    <row r="4" spans="2:6" ht="18">
      <c r="B4" s="230"/>
      <c r="C4" s="371" t="s">
        <v>427</v>
      </c>
      <c r="D4" s="372"/>
      <c r="E4" s="372"/>
      <c r="F4" s="372"/>
    </row>
    <row r="5" spans="2:6" ht="18">
      <c r="B5" s="230"/>
      <c r="C5" s="377" t="s">
        <v>434</v>
      </c>
      <c r="D5" s="377"/>
      <c r="E5" s="377"/>
      <c r="F5" s="237"/>
    </row>
    <row r="6" spans="2:6">
      <c r="B6" s="230"/>
      <c r="F6" s="225"/>
    </row>
    <row r="7" spans="2:6" ht="18">
      <c r="B7" s="231"/>
    </row>
    <row r="8" spans="2:6" ht="15.75">
      <c r="B8" s="217"/>
      <c r="C8" s="373" t="s">
        <v>161</v>
      </c>
      <c r="D8" s="373"/>
      <c r="E8" s="373"/>
      <c r="F8" s="373"/>
    </row>
    <row r="9" spans="2:6" ht="15.75" customHeight="1">
      <c r="B9" s="231"/>
    </row>
    <row r="10" spans="2:6" ht="18">
      <c r="B10" s="217"/>
      <c r="C10" s="225"/>
      <c r="D10" s="225"/>
      <c r="E10" s="225"/>
      <c r="F10" s="219"/>
    </row>
    <row r="11" spans="2:6" ht="23.25" customHeight="1">
      <c r="B11" s="217"/>
      <c r="C11" s="374" t="s">
        <v>164</v>
      </c>
      <c r="D11" s="375"/>
      <c r="E11" s="376"/>
      <c r="F11" s="219"/>
    </row>
    <row r="12" spans="2:6" ht="18">
      <c r="B12" s="217"/>
      <c r="C12" s="217"/>
      <c r="D12" s="219"/>
      <c r="E12" s="219"/>
      <c r="F12" s="219"/>
    </row>
    <row r="13" spans="2:6">
      <c r="B13" s="217"/>
      <c r="C13" s="220"/>
      <c r="D13" s="220"/>
      <c r="E13" s="220"/>
      <c r="F13" s="220"/>
    </row>
    <row r="14" spans="2:6" ht="51">
      <c r="B14" s="217"/>
      <c r="C14" s="221" t="s">
        <v>162</v>
      </c>
      <c r="D14" s="222"/>
      <c r="E14" s="226" t="s">
        <v>160</v>
      </c>
      <c r="F14" s="220"/>
    </row>
    <row r="15" spans="2:6" s="234" customFormat="1" ht="24.95" customHeight="1">
      <c r="B15" s="220"/>
      <c r="C15" s="223" t="s">
        <v>163</v>
      </c>
      <c r="D15" s="224"/>
      <c r="E15" s="233">
        <v>64</v>
      </c>
      <c r="F15" s="220"/>
    </row>
    <row r="16" spans="2:6" s="234" customFormat="1" ht="24.95" customHeight="1">
      <c r="B16" s="220"/>
      <c r="C16" s="223" t="s">
        <v>429</v>
      </c>
      <c r="D16" s="224"/>
      <c r="E16" s="235">
        <v>4</v>
      </c>
      <c r="F16" s="220"/>
    </row>
    <row r="17" spans="2:6">
      <c r="B17" s="217"/>
      <c r="C17" s="223"/>
      <c r="D17" s="224"/>
      <c r="E17" s="206"/>
      <c r="F17" s="206"/>
    </row>
    <row r="18" spans="2:6" ht="19.5" customHeight="1">
      <c r="B18" s="225"/>
      <c r="C18" s="236"/>
      <c r="D18" s="225"/>
      <c r="E18" s="225"/>
      <c r="F18" s="225"/>
    </row>
    <row r="19" spans="2:6" hidden="1"/>
    <row r="20" spans="2:6" hidden="1"/>
    <row r="21" spans="2:6" hidden="1"/>
    <row r="22" spans="2:6" hidden="1"/>
    <row r="23" spans="2:6" hidden="1"/>
    <row r="24" spans="2:6"/>
    <row r="25" spans="2:6" ht="12.75" customHeight="1"/>
  </sheetData>
  <mergeCells count="4">
    <mergeCell ref="C4:F4"/>
    <mergeCell ref="C8:F8"/>
    <mergeCell ref="C11:E11"/>
    <mergeCell ref="C5:E5"/>
  </mergeCells>
  <conditionalFormatting sqref="E15:E16">
    <cfRule type="expression" dxfId="30" priority="1" stopIfTrue="1">
      <formula>AND(E15&lt;&gt;"",E15&lt;&gt;"-",OR(E15&lt;0,NOT(ISNUMBER(E15))))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272" customWidth="1"/>
    <col min="2" max="14" width="7.28515625" style="263" customWidth="1"/>
    <col min="15" max="15" width="8.7109375" style="263" bestFit="1" customWidth="1"/>
    <col min="16" max="31" width="7.28515625" style="263" customWidth="1"/>
    <col min="32" max="32" width="8.7109375" style="263" bestFit="1" customWidth="1"/>
    <col min="33" max="38" width="7.28515625" style="263" customWidth="1"/>
    <col min="39" max="39" width="8.7109375" style="263" bestFit="1" customWidth="1"/>
    <col min="40" max="40" width="7.28515625" style="263" customWidth="1"/>
    <col min="41" max="41" width="9.42578125" style="263" customWidth="1"/>
    <col min="42" max="42" width="10" style="263" bestFit="1" customWidth="1"/>
    <col min="43" max="43" width="8.7109375" style="263" bestFit="1" customWidth="1"/>
    <col min="44" max="45" width="9.140625" style="263" customWidth="1"/>
    <col min="46" max="16384" width="0" style="263" hidden="1"/>
  </cols>
  <sheetData>
    <row r="1" spans="1:42" s="242" customFormat="1" ht="19.5" customHeight="1">
      <c r="A1" s="264"/>
      <c r="B1" s="273"/>
      <c r="C1" s="273"/>
      <c r="D1" s="273"/>
      <c r="E1" s="273"/>
      <c r="F1" s="273"/>
      <c r="G1" s="273"/>
      <c r="H1" s="273"/>
      <c r="I1" s="273"/>
      <c r="AP1" s="243"/>
    </row>
    <row r="2" spans="1:42" s="239" customFormat="1" ht="20.100000000000001" customHeight="1">
      <c r="A2" s="238" t="s">
        <v>188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</row>
    <row r="3" spans="1:42" s="239" customFormat="1" ht="20.100000000000001" customHeight="1">
      <c r="A3" s="238" t="s">
        <v>436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238"/>
    </row>
    <row r="4" spans="1:42" s="239" customFormat="1" ht="20.100000000000001" customHeight="1">
      <c r="A4" s="238" t="s">
        <v>3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</row>
    <row r="5" spans="1:42" s="244" customFormat="1" ht="20.100000000000001" customHeight="1">
      <c r="A5" s="275" t="s">
        <v>25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P5" s="245"/>
    </row>
    <row r="6" spans="1:42" s="249" customFormat="1" ht="27.95" customHeight="1">
      <c r="A6" s="276" t="s">
        <v>194</v>
      </c>
      <c r="B6" s="266" t="s">
        <v>159</v>
      </c>
      <c r="C6" s="247" t="s">
        <v>110</v>
      </c>
      <c r="D6" s="247" t="s">
        <v>153</v>
      </c>
      <c r="E6" s="247" t="s">
        <v>149</v>
      </c>
      <c r="F6" s="247" t="s">
        <v>111</v>
      </c>
      <c r="G6" s="247" t="s">
        <v>62</v>
      </c>
      <c r="H6" s="247" t="s">
        <v>152</v>
      </c>
      <c r="I6" s="247" t="s">
        <v>8</v>
      </c>
      <c r="J6" s="247" t="s">
        <v>112</v>
      </c>
      <c r="K6" s="247" t="s">
        <v>75</v>
      </c>
      <c r="L6" s="247" t="s">
        <v>113</v>
      </c>
      <c r="M6" s="247" t="s">
        <v>63</v>
      </c>
      <c r="N6" s="247" t="s">
        <v>61</v>
      </c>
      <c r="O6" s="247" t="s">
        <v>53</v>
      </c>
      <c r="P6" s="247" t="s">
        <v>7</v>
      </c>
      <c r="Q6" s="247" t="s">
        <v>64</v>
      </c>
      <c r="R6" s="247" t="s">
        <v>65</v>
      </c>
      <c r="S6" s="247" t="s">
        <v>76</v>
      </c>
      <c r="T6" s="247" t="s">
        <v>115</v>
      </c>
      <c r="U6" s="247" t="s">
        <v>77</v>
      </c>
      <c r="V6" s="247" t="s">
        <v>6</v>
      </c>
      <c r="W6" s="247" t="s">
        <v>66</v>
      </c>
      <c r="X6" s="247" t="s">
        <v>67</v>
      </c>
      <c r="Y6" s="247" t="s">
        <v>118</v>
      </c>
      <c r="Z6" s="247" t="s">
        <v>81</v>
      </c>
      <c r="AA6" s="247" t="s">
        <v>78</v>
      </c>
      <c r="AB6" s="247" t="s">
        <v>119</v>
      </c>
      <c r="AC6" s="247" t="s">
        <v>68</v>
      </c>
      <c r="AD6" s="247" t="s">
        <v>69</v>
      </c>
      <c r="AE6" s="247" t="s">
        <v>150</v>
      </c>
      <c r="AF6" s="247" t="s">
        <v>70</v>
      </c>
      <c r="AG6" s="247" t="s">
        <v>120</v>
      </c>
      <c r="AH6" s="247" t="s">
        <v>151</v>
      </c>
      <c r="AI6" s="247" t="s">
        <v>82</v>
      </c>
      <c r="AJ6" s="247" t="s">
        <v>71</v>
      </c>
      <c r="AK6" s="247" t="s">
        <v>158</v>
      </c>
      <c r="AL6" s="247" t="s">
        <v>73</v>
      </c>
      <c r="AM6" s="247" t="s">
        <v>5</v>
      </c>
      <c r="AN6" s="247" t="s">
        <v>74</v>
      </c>
      <c r="AO6" s="248" t="s">
        <v>85</v>
      </c>
      <c r="AP6" s="247" t="s">
        <v>9</v>
      </c>
    </row>
    <row r="7" spans="1:42" s="249" customFormat="1" ht="30" customHeight="1">
      <c r="A7" s="277" t="s">
        <v>154</v>
      </c>
      <c r="B7" s="324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324"/>
      <c r="Z7" s="324"/>
      <c r="AA7" s="324"/>
      <c r="AB7" s="324"/>
      <c r="AC7" s="324"/>
      <c r="AD7" s="324"/>
      <c r="AE7" s="324"/>
      <c r="AF7" s="324"/>
      <c r="AG7" s="324"/>
      <c r="AH7" s="324"/>
      <c r="AI7" s="324"/>
      <c r="AJ7" s="324"/>
      <c r="AK7" s="324"/>
      <c r="AL7" s="324"/>
      <c r="AM7" s="324"/>
      <c r="AN7" s="324"/>
      <c r="AO7" s="329"/>
      <c r="AP7" s="328"/>
    </row>
    <row r="8" spans="1:42" s="249" customFormat="1" ht="17.100000000000001" customHeight="1">
      <c r="A8" s="255" t="s">
        <v>200</v>
      </c>
      <c r="B8" s="324">
        <v>0</v>
      </c>
      <c r="C8" s="324">
        <v>0</v>
      </c>
      <c r="D8" s="324">
        <v>0</v>
      </c>
      <c r="E8" s="324">
        <v>0</v>
      </c>
      <c r="F8" s="324">
        <v>0</v>
      </c>
      <c r="G8" s="324">
        <v>0</v>
      </c>
      <c r="H8" s="324">
        <v>0</v>
      </c>
      <c r="I8" s="324">
        <v>0</v>
      </c>
      <c r="J8" s="324">
        <v>0</v>
      </c>
      <c r="K8" s="324">
        <v>0</v>
      </c>
      <c r="L8" s="324">
        <v>0</v>
      </c>
      <c r="M8" s="324">
        <v>0</v>
      </c>
      <c r="N8" s="324">
        <v>0</v>
      </c>
      <c r="O8" s="324">
        <v>0</v>
      </c>
      <c r="P8" s="324">
        <v>0</v>
      </c>
      <c r="Q8" s="324">
        <v>0</v>
      </c>
      <c r="R8" s="324">
        <v>0</v>
      </c>
      <c r="S8" s="324">
        <v>0</v>
      </c>
      <c r="T8" s="324">
        <v>0</v>
      </c>
      <c r="U8" s="324">
        <v>0</v>
      </c>
      <c r="V8" s="324">
        <v>0</v>
      </c>
      <c r="W8" s="324">
        <v>0</v>
      </c>
      <c r="X8" s="324">
        <v>0</v>
      </c>
      <c r="Y8" s="324">
        <v>0</v>
      </c>
      <c r="Z8" s="324">
        <v>0</v>
      </c>
      <c r="AA8" s="324">
        <v>0</v>
      </c>
      <c r="AB8" s="324">
        <v>0</v>
      </c>
      <c r="AC8" s="324">
        <v>0</v>
      </c>
      <c r="AD8" s="324">
        <v>0</v>
      </c>
      <c r="AE8" s="324">
        <v>0</v>
      </c>
      <c r="AF8" s="324">
        <v>1503.1701049001499</v>
      </c>
      <c r="AG8" s="324">
        <v>0</v>
      </c>
      <c r="AH8" s="324">
        <v>0</v>
      </c>
      <c r="AI8" s="324">
        <v>0</v>
      </c>
      <c r="AJ8" s="324">
        <v>0</v>
      </c>
      <c r="AK8" s="324">
        <v>0</v>
      </c>
      <c r="AL8" s="324">
        <v>0</v>
      </c>
      <c r="AM8" s="324">
        <v>0</v>
      </c>
      <c r="AN8" s="324">
        <v>0</v>
      </c>
      <c r="AO8" s="324">
        <v>0</v>
      </c>
      <c r="AP8" s="328">
        <v>1503.1701049001499</v>
      </c>
    </row>
    <row r="9" spans="1:42" s="249" customFormat="1" ht="17.100000000000001" customHeight="1">
      <c r="A9" s="255" t="s">
        <v>199</v>
      </c>
      <c r="B9" s="324">
        <v>0</v>
      </c>
      <c r="C9" s="324">
        <v>0</v>
      </c>
      <c r="D9" s="324">
        <v>0</v>
      </c>
      <c r="E9" s="324">
        <v>0</v>
      </c>
      <c r="F9" s="324">
        <v>0</v>
      </c>
      <c r="G9" s="324">
        <v>0</v>
      </c>
      <c r="H9" s="324">
        <v>0</v>
      </c>
      <c r="I9" s="324">
        <v>0</v>
      </c>
      <c r="J9" s="324">
        <v>0</v>
      </c>
      <c r="K9" s="324">
        <v>0</v>
      </c>
      <c r="L9" s="324">
        <v>0</v>
      </c>
      <c r="M9" s="324">
        <v>0</v>
      </c>
      <c r="N9" s="324">
        <v>0</v>
      </c>
      <c r="O9" s="324">
        <v>0</v>
      </c>
      <c r="P9" s="324">
        <v>0</v>
      </c>
      <c r="Q9" s="324">
        <v>0</v>
      </c>
      <c r="R9" s="324">
        <v>0</v>
      </c>
      <c r="S9" s="324">
        <v>0</v>
      </c>
      <c r="T9" s="324">
        <v>0</v>
      </c>
      <c r="U9" s="324">
        <v>0</v>
      </c>
      <c r="V9" s="324">
        <v>0</v>
      </c>
      <c r="W9" s="324">
        <v>0</v>
      </c>
      <c r="X9" s="324">
        <v>0</v>
      </c>
      <c r="Y9" s="324">
        <v>0</v>
      </c>
      <c r="Z9" s="324">
        <v>0</v>
      </c>
      <c r="AA9" s="324">
        <v>0</v>
      </c>
      <c r="AB9" s="324">
        <v>0</v>
      </c>
      <c r="AC9" s="324">
        <v>0</v>
      </c>
      <c r="AD9" s="324">
        <v>0</v>
      </c>
      <c r="AE9" s="324">
        <v>0</v>
      </c>
      <c r="AF9" s="324">
        <v>6.8750919543549003</v>
      </c>
      <c r="AG9" s="324">
        <v>0</v>
      </c>
      <c r="AH9" s="324">
        <v>0</v>
      </c>
      <c r="AI9" s="324">
        <v>0</v>
      </c>
      <c r="AJ9" s="324">
        <v>0</v>
      </c>
      <c r="AK9" s="324">
        <v>0</v>
      </c>
      <c r="AL9" s="324">
        <v>0</v>
      </c>
      <c r="AM9" s="324">
        <v>0</v>
      </c>
      <c r="AN9" s="324">
        <v>0</v>
      </c>
      <c r="AO9" s="324">
        <v>0</v>
      </c>
      <c r="AP9" s="328">
        <v>6.8750919543549003</v>
      </c>
    </row>
    <row r="10" spans="1:42" s="249" customFormat="1" ht="17.100000000000001" customHeight="1">
      <c r="A10" s="255" t="s">
        <v>107</v>
      </c>
      <c r="B10" s="324">
        <v>0</v>
      </c>
      <c r="C10" s="324">
        <v>0</v>
      </c>
      <c r="D10" s="324">
        <v>0</v>
      </c>
      <c r="E10" s="324">
        <v>0</v>
      </c>
      <c r="F10" s="324">
        <v>0</v>
      </c>
      <c r="G10" s="324">
        <v>0</v>
      </c>
      <c r="H10" s="324">
        <v>0</v>
      </c>
      <c r="I10" s="324">
        <v>0</v>
      </c>
      <c r="J10" s="324">
        <v>0</v>
      </c>
      <c r="K10" s="324">
        <v>0</v>
      </c>
      <c r="L10" s="324">
        <v>0</v>
      </c>
      <c r="M10" s="324">
        <v>0</v>
      </c>
      <c r="N10" s="324">
        <v>0</v>
      </c>
      <c r="O10" s="324">
        <v>0</v>
      </c>
      <c r="P10" s="324">
        <v>0</v>
      </c>
      <c r="Q10" s="324">
        <v>0</v>
      </c>
      <c r="R10" s="324">
        <v>0</v>
      </c>
      <c r="S10" s="324">
        <v>0</v>
      </c>
      <c r="T10" s="324">
        <v>0</v>
      </c>
      <c r="U10" s="324">
        <v>0</v>
      </c>
      <c r="V10" s="324">
        <v>0</v>
      </c>
      <c r="W10" s="324">
        <v>0</v>
      </c>
      <c r="X10" s="324">
        <v>0</v>
      </c>
      <c r="Y10" s="324">
        <v>0</v>
      </c>
      <c r="Z10" s="324">
        <v>0</v>
      </c>
      <c r="AA10" s="324">
        <v>0</v>
      </c>
      <c r="AB10" s="324">
        <v>0</v>
      </c>
      <c r="AC10" s="324">
        <v>0</v>
      </c>
      <c r="AD10" s="324">
        <v>0</v>
      </c>
      <c r="AE10" s="324">
        <v>0</v>
      </c>
      <c r="AF10" s="324">
        <v>1244.39164373823</v>
      </c>
      <c r="AG10" s="324">
        <v>0</v>
      </c>
      <c r="AH10" s="324">
        <v>0</v>
      </c>
      <c r="AI10" s="324">
        <v>0</v>
      </c>
      <c r="AJ10" s="324">
        <v>0</v>
      </c>
      <c r="AK10" s="324">
        <v>0</v>
      </c>
      <c r="AL10" s="324">
        <v>0</v>
      </c>
      <c r="AM10" s="324">
        <v>200</v>
      </c>
      <c r="AN10" s="324">
        <v>0</v>
      </c>
      <c r="AO10" s="324">
        <v>0</v>
      </c>
      <c r="AP10" s="328">
        <v>1444.39164373823</v>
      </c>
    </row>
    <row r="11" spans="1:42" s="249" customFormat="1" ht="17.100000000000001" customHeight="1">
      <c r="A11" s="255" t="s">
        <v>108</v>
      </c>
      <c r="B11" s="324">
        <v>0</v>
      </c>
      <c r="C11" s="324">
        <v>0</v>
      </c>
      <c r="D11" s="324">
        <v>0</v>
      </c>
      <c r="E11" s="324">
        <v>0</v>
      </c>
      <c r="F11" s="324">
        <v>0</v>
      </c>
      <c r="G11" s="324">
        <v>0</v>
      </c>
      <c r="H11" s="324">
        <v>0</v>
      </c>
      <c r="I11" s="324">
        <v>0</v>
      </c>
      <c r="J11" s="324">
        <v>0</v>
      </c>
      <c r="K11" s="324">
        <v>0</v>
      </c>
      <c r="L11" s="324">
        <v>0</v>
      </c>
      <c r="M11" s="324">
        <v>0</v>
      </c>
      <c r="N11" s="324">
        <v>0</v>
      </c>
      <c r="O11" s="324">
        <v>0</v>
      </c>
      <c r="P11" s="324">
        <v>0</v>
      </c>
      <c r="Q11" s="324">
        <v>0</v>
      </c>
      <c r="R11" s="324">
        <v>0</v>
      </c>
      <c r="S11" s="324">
        <v>0</v>
      </c>
      <c r="T11" s="324">
        <v>0</v>
      </c>
      <c r="U11" s="324">
        <v>0</v>
      </c>
      <c r="V11" s="324">
        <v>0</v>
      </c>
      <c r="W11" s="324">
        <v>0</v>
      </c>
      <c r="X11" s="324">
        <v>0</v>
      </c>
      <c r="Y11" s="324">
        <v>0</v>
      </c>
      <c r="Z11" s="324">
        <v>0</v>
      </c>
      <c r="AA11" s="324">
        <v>0</v>
      </c>
      <c r="AB11" s="324">
        <v>0</v>
      </c>
      <c r="AC11" s="324">
        <v>0</v>
      </c>
      <c r="AD11" s="324">
        <v>0</v>
      </c>
      <c r="AE11" s="324">
        <v>0</v>
      </c>
      <c r="AF11" s="324">
        <v>0</v>
      </c>
      <c r="AG11" s="324">
        <v>0</v>
      </c>
      <c r="AH11" s="324">
        <v>0</v>
      </c>
      <c r="AI11" s="324">
        <v>0</v>
      </c>
      <c r="AJ11" s="324">
        <v>0</v>
      </c>
      <c r="AK11" s="324">
        <v>0</v>
      </c>
      <c r="AL11" s="324">
        <v>0</v>
      </c>
      <c r="AM11" s="324">
        <v>400</v>
      </c>
      <c r="AN11" s="324">
        <v>0</v>
      </c>
      <c r="AO11" s="329">
        <v>0</v>
      </c>
      <c r="AP11" s="328">
        <v>400</v>
      </c>
    </row>
    <row r="12" spans="1:42" s="259" customFormat="1" ht="30" customHeight="1">
      <c r="A12" s="270" t="s">
        <v>11</v>
      </c>
      <c r="B12" s="330">
        <v>0</v>
      </c>
      <c r="C12" s="330">
        <v>0</v>
      </c>
      <c r="D12" s="330">
        <v>0</v>
      </c>
      <c r="E12" s="330">
        <v>0</v>
      </c>
      <c r="F12" s="330">
        <v>0</v>
      </c>
      <c r="G12" s="330">
        <v>0</v>
      </c>
      <c r="H12" s="330">
        <v>0</v>
      </c>
      <c r="I12" s="330">
        <v>0</v>
      </c>
      <c r="J12" s="330">
        <v>0</v>
      </c>
      <c r="K12" s="330">
        <v>0</v>
      </c>
      <c r="L12" s="330">
        <v>0</v>
      </c>
      <c r="M12" s="330">
        <v>0</v>
      </c>
      <c r="N12" s="330">
        <v>0</v>
      </c>
      <c r="O12" s="330">
        <v>0</v>
      </c>
      <c r="P12" s="330">
        <v>0</v>
      </c>
      <c r="Q12" s="330">
        <v>0</v>
      </c>
      <c r="R12" s="330">
        <v>0</v>
      </c>
      <c r="S12" s="330">
        <v>0</v>
      </c>
      <c r="T12" s="330">
        <v>0</v>
      </c>
      <c r="U12" s="330">
        <v>0</v>
      </c>
      <c r="V12" s="330">
        <v>0</v>
      </c>
      <c r="W12" s="330">
        <v>0</v>
      </c>
      <c r="X12" s="330">
        <v>0</v>
      </c>
      <c r="Y12" s="330">
        <v>0</v>
      </c>
      <c r="Z12" s="330">
        <v>0</v>
      </c>
      <c r="AA12" s="330">
        <v>0</v>
      </c>
      <c r="AB12" s="330">
        <v>0</v>
      </c>
      <c r="AC12" s="330">
        <v>0</v>
      </c>
      <c r="AD12" s="330">
        <v>0</v>
      </c>
      <c r="AE12" s="330">
        <v>0</v>
      </c>
      <c r="AF12" s="330">
        <v>2754.4368405927348</v>
      </c>
      <c r="AG12" s="330">
        <v>0</v>
      </c>
      <c r="AH12" s="330">
        <v>0</v>
      </c>
      <c r="AI12" s="330">
        <v>0</v>
      </c>
      <c r="AJ12" s="330">
        <v>0</v>
      </c>
      <c r="AK12" s="330">
        <v>0</v>
      </c>
      <c r="AL12" s="330">
        <v>0</v>
      </c>
      <c r="AM12" s="330">
        <v>600</v>
      </c>
      <c r="AN12" s="330">
        <v>0</v>
      </c>
      <c r="AO12" s="330">
        <v>0</v>
      </c>
      <c r="AP12" s="330">
        <v>3354.4368405927348</v>
      </c>
    </row>
    <row r="13" spans="1:42" s="249" customFormat="1" ht="30" customHeight="1">
      <c r="A13" s="271" t="s">
        <v>201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  <c r="AN13" s="324"/>
      <c r="AO13" s="329"/>
      <c r="AP13" s="328"/>
    </row>
    <row r="14" spans="1:42" s="249" customFormat="1" ht="17.100000000000001" customHeight="1">
      <c r="A14" s="255" t="s">
        <v>200</v>
      </c>
      <c r="B14" s="324">
        <v>0</v>
      </c>
      <c r="C14" s="324">
        <v>0</v>
      </c>
      <c r="D14" s="324">
        <v>0</v>
      </c>
      <c r="E14" s="324">
        <v>0</v>
      </c>
      <c r="F14" s="324">
        <v>0</v>
      </c>
      <c r="G14" s="324">
        <v>0</v>
      </c>
      <c r="H14" s="324">
        <v>0</v>
      </c>
      <c r="I14" s="324">
        <v>15.948143931425101</v>
      </c>
      <c r="J14" s="324">
        <v>0</v>
      </c>
      <c r="K14" s="324">
        <v>0</v>
      </c>
      <c r="L14" s="324">
        <v>0</v>
      </c>
      <c r="M14" s="324">
        <v>0</v>
      </c>
      <c r="N14" s="324">
        <v>0</v>
      </c>
      <c r="O14" s="324">
        <v>2759.5666981261802</v>
      </c>
      <c r="P14" s="324">
        <v>0</v>
      </c>
      <c r="Q14" s="324">
        <v>0</v>
      </c>
      <c r="R14" s="324">
        <v>0</v>
      </c>
      <c r="S14" s="324">
        <v>0</v>
      </c>
      <c r="T14" s="324">
        <v>0</v>
      </c>
      <c r="U14" s="324">
        <v>0</v>
      </c>
      <c r="V14" s="324">
        <v>0</v>
      </c>
      <c r="W14" s="324">
        <v>0</v>
      </c>
      <c r="X14" s="324">
        <v>0</v>
      </c>
      <c r="Y14" s="324">
        <v>0</v>
      </c>
      <c r="Z14" s="324">
        <v>0</v>
      </c>
      <c r="AA14" s="324">
        <v>0</v>
      </c>
      <c r="AB14" s="324">
        <v>0</v>
      </c>
      <c r="AC14" s="324">
        <v>0</v>
      </c>
      <c r="AD14" s="324">
        <v>0</v>
      </c>
      <c r="AE14" s="324">
        <v>0</v>
      </c>
      <c r="AF14" s="324">
        <v>13106.2593587189</v>
      </c>
      <c r="AG14" s="324">
        <v>0</v>
      </c>
      <c r="AH14" s="324">
        <v>0</v>
      </c>
      <c r="AI14" s="324">
        <v>0</v>
      </c>
      <c r="AJ14" s="324">
        <v>0</v>
      </c>
      <c r="AK14" s="324">
        <v>0</v>
      </c>
      <c r="AL14" s="324">
        <v>0</v>
      </c>
      <c r="AM14" s="324">
        <v>14946.605</v>
      </c>
      <c r="AN14" s="324">
        <v>0</v>
      </c>
      <c r="AO14" s="324">
        <v>0</v>
      </c>
      <c r="AP14" s="328">
        <v>30828.379200776504</v>
      </c>
    </row>
    <row r="15" spans="1:42" s="249" customFormat="1" ht="17.100000000000001" customHeight="1">
      <c r="A15" s="255" t="s">
        <v>199</v>
      </c>
      <c r="B15" s="324">
        <v>0</v>
      </c>
      <c r="C15" s="324">
        <v>0</v>
      </c>
      <c r="D15" s="324">
        <v>0</v>
      </c>
      <c r="E15" s="324">
        <v>0</v>
      </c>
      <c r="F15" s="324">
        <v>0</v>
      </c>
      <c r="G15" s="324">
        <v>0</v>
      </c>
      <c r="H15" s="324">
        <v>0</v>
      </c>
      <c r="I15" s="324">
        <v>0</v>
      </c>
      <c r="J15" s="324">
        <v>0</v>
      </c>
      <c r="K15" s="324">
        <v>0</v>
      </c>
      <c r="L15" s="324">
        <v>0</v>
      </c>
      <c r="M15" s="324">
        <v>0</v>
      </c>
      <c r="N15" s="324">
        <v>0</v>
      </c>
      <c r="O15" s="324">
        <v>0</v>
      </c>
      <c r="P15" s="324">
        <v>0</v>
      </c>
      <c r="Q15" s="324">
        <v>0</v>
      </c>
      <c r="R15" s="324">
        <v>0</v>
      </c>
      <c r="S15" s="324">
        <v>0</v>
      </c>
      <c r="T15" s="324">
        <v>0</v>
      </c>
      <c r="U15" s="324">
        <v>0</v>
      </c>
      <c r="V15" s="324">
        <v>0</v>
      </c>
      <c r="W15" s="324">
        <v>0</v>
      </c>
      <c r="X15" s="324">
        <v>0</v>
      </c>
      <c r="Y15" s="324">
        <v>0</v>
      </c>
      <c r="Z15" s="324">
        <v>0</v>
      </c>
      <c r="AA15" s="324">
        <v>0</v>
      </c>
      <c r="AB15" s="324">
        <v>0</v>
      </c>
      <c r="AC15" s="324">
        <v>0</v>
      </c>
      <c r="AD15" s="324">
        <v>0</v>
      </c>
      <c r="AE15" s="324">
        <v>0</v>
      </c>
      <c r="AF15" s="324">
        <v>11322.162683925901</v>
      </c>
      <c r="AG15" s="324">
        <v>0</v>
      </c>
      <c r="AH15" s="324">
        <v>0</v>
      </c>
      <c r="AI15" s="324">
        <v>0</v>
      </c>
      <c r="AJ15" s="324">
        <v>0</v>
      </c>
      <c r="AK15" s="324">
        <v>0</v>
      </c>
      <c r="AL15" s="324">
        <v>0</v>
      </c>
      <c r="AM15" s="324">
        <v>770</v>
      </c>
      <c r="AN15" s="324">
        <v>0</v>
      </c>
      <c r="AO15" s="324">
        <v>0</v>
      </c>
      <c r="AP15" s="328">
        <v>12092.162683925901</v>
      </c>
    </row>
    <row r="16" spans="1:42" s="249" customFormat="1" ht="17.100000000000001" customHeight="1">
      <c r="A16" s="255" t="s">
        <v>107</v>
      </c>
      <c r="B16" s="324">
        <v>0</v>
      </c>
      <c r="C16" s="324">
        <v>0</v>
      </c>
      <c r="D16" s="324">
        <v>0</v>
      </c>
      <c r="E16" s="324">
        <v>0</v>
      </c>
      <c r="F16" s="324">
        <v>0</v>
      </c>
      <c r="G16" s="324">
        <v>0</v>
      </c>
      <c r="H16" s="324">
        <v>0</v>
      </c>
      <c r="I16" s="324">
        <v>1187.36503850739</v>
      </c>
      <c r="J16" s="324">
        <v>0</v>
      </c>
      <c r="K16" s="324">
        <v>0</v>
      </c>
      <c r="L16" s="324">
        <v>0</v>
      </c>
      <c r="M16" s="324">
        <v>22.4606614113464</v>
      </c>
      <c r="N16" s="324">
        <v>0</v>
      </c>
      <c r="O16" s="324">
        <v>6319.2699556265798</v>
      </c>
      <c r="P16" s="324">
        <v>462.65048118768601</v>
      </c>
      <c r="Q16" s="324">
        <v>0</v>
      </c>
      <c r="R16" s="324">
        <v>0</v>
      </c>
      <c r="S16" s="324">
        <v>0</v>
      </c>
      <c r="T16" s="324">
        <v>0</v>
      </c>
      <c r="U16" s="324">
        <v>0</v>
      </c>
      <c r="V16" s="324">
        <v>140.66025633092801</v>
      </c>
      <c r="W16" s="324">
        <v>0</v>
      </c>
      <c r="X16" s="324">
        <v>0</v>
      </c>
      <c r="Y16" s="324">
        <v>0</v>
      </c>
      <c r="Z16" s="324">
        <v>0</v>
      </c>
      <c r="AA16" s="324">
        <v>0</v>
      </c>
      <c r="AB16" s="324">
        <v>0</v>
      </c>
      <c r="AC16" s="324">
        <v>0</v>
      </c>
      <c r="AD16" s="324">
        <v>0</v>
      </c>
      <c r="AE16" s="324">
        <v>0</v>
      </c>
      <c r="AF16" s="324">
        <v>27036.024960433901</v>
      </c>
      <c r="AG16" s="324">
        <v>0</v>
      </c>
      <c r="AH16" s="324">
        <v>0</v>
      </c>
      <c r="AI16" s="324">
        <v>0</v>
      </c>
      <c r="AJ16" s="324">
        <v>0</v>
      </c>
      <c r="AK16" s="324">
        <v>0</v>
      </c>
      <c r="AL16" s="324">
        <v>0</v>
      </c>
      <c r="AM16" s="324">
        <v>24574.324044000001</v>
      </c>
      <c r="AN16" s="324">
        <v>0</v>
      </c>
      <c r="AO16" s="324">
        <v>0</v>
      </c>
      <c r="AP16" s="328">
        <v>59742.755397497829</v>
      </c>
    </row>
    <row r="17" spans="1:43" s="249" customFormat="1" ht="16.5" customHeight="1">
      <c r="A17" s="255" t="s">
        <v>108</v>
      </c>
      <c r="B17" s="324">
        <v>0</v>
      </c>
      <c r="C17" s="324">
        <v>0</v>
      </c>
      <c r="D17" s="324">
        <v>0</v>
      </c>
      <c r="E17" s="324">
        <v>0</v>
      </c>
      <c r="F17" s="324">
        <v>0</v>
      </c>
      <c r="G17" s="324">
        <v>0</v>
      </c>
      <c r="H17" s="324">
        <v>0</v>
      </c>
      <c r="I17" s="324">
        <v>301.985822185372</v>
      </c>
      <c r="J17" s="324">
        <v>0</v>
      </c>
      <c r="K17" s="324">
        <v>0</v>
      </c>
      <c r="L17" s="324">
        <v>0</v>
      </c>
      <c r="M17" s="324">
        <v>0</v>
      </c>
      <c r="N17" s="324">
        <v>0</v>
      </c>
      <c r="O17" s="324">
        <v>1948.6464662430701</v>
      </c>
      <c r="P17" s="324">
        <v>0</v>
      </c>
      <c r="Q17" s="324">
        <v>0</v>
      </c>
      <c r="R17" s="324">
        <v>8.0046750625289604</v>
      </c>
      <c r="S17" s="324">
        <v>0</v>
      </c>
      <c r="T17" s="324">
        <v>0</v>
      </c>
      <c r="U17" s="324">
        <v>0</v>
      </c>
      <c r="V17" s="324">
        <v>161.29042725946499</v>
      </c>
      <c r="W17" s="324">
        <v>0</v>
      </c>
      <c r="X17" s="324">
        <v>0</v>
      </c>
      <c r="Y17" s="324">
        <v>0</v>
      </c>
      <c r="Z17" s="324">
        <v>0</v>
      </c>
      <c r="AA17" s="324">
        <v>0</v>
      </c>
      <c r="AB17" s="324">
        <v>0</v>
      </c>
      <c r="AC17" s="324">
        <v>0</v>
      </c>
      <c r="AD17" s="324">
        <v>0</v>
      </c>
      <c r="AE17" s="324">
        <v>0</v>
      </c>
      <c r="AF17" s="324">
        <v>2896.4346886202102</v>
      </c>
      <c r="AG17" s="324">
        <v>0</v>
      </c>
      <c r="AH17" s="324">
        <v>0</v>
      </c>
      <c r="AI17" s="324">
        <v>0</v>
      </c>
      <c r="AJ17" s="324">
        <v>0</v>
      </c>
      <c r="AK17" s="324">
        <v>0</v>
      </c>
      <c r="AL17" s="324">
        <v>0</v>
      </c>
      <c r="AM17" s="324">
        <v>17863.083648</v>
      </c>
      <c r="AN17" s="324">
        <v>0</v>
      </c>
      <c r="AO17" s="324">
        <v>0</v>
      </c>
      <c r="AP17" s="328">
        <v>23179.445727370647</v>
      </c>
    </row>
    <row r="18" spans="1:43" s="259" customFormat="1" ht="30" customHeight="1">
      <c r="A18" s="270" t="s">
        <v>11</v>
      </c>
      <c r="B18" s="330">
        <v>0</v>
      </c>
      <c r="C18" s="330">
        <v>0</v>
      </c>
      <c r="D18" s="330">
        <v>0</v>
      </c>
      <c r="E18" s="330">
        <v>0</v>
      </c>
      <c r="F18" s="330">
        <v>0</v>
      </c>
      <c r="G18" s="330">
        <v>0</v>
      </c>
      <c r="H18" s="330">
        <v>0</v>
      </c>
      <c r="I18" s="330">
        <v>1505.2990046241871</v>
      </c>
      <c r="J18" s="330">
        <v>0</v>
      </c>
      <c r="K18" s="330">
        <v>0</v>
      </c>
      <c r="L18" s="330">
        <v>0</v>
      </c>
      <c r="M18" s="330">
        <v>22.4606614113464</v>
      </c>
      <c r="N18" s="330">
        <v>0</v>
      </c>
      <c r="O18" s="330">
        <v>11027.48311999583</v>
      </c>
      <c r="P18" s="330">
        <v>462.65048118768601</v>
      </c>
      <c r="Q18" s="330">
        <v>0</v>
      </c>
      <c r="R18" s="330">
        <v>8.0046750625289604</v>
      </c>
      <c r="S18" s="330">
        <v>0</v>
      </c>
      <c r="T18" s="330">
        <v>0</v>
      </c>
      <c r="U18" s="330">
        <v>0</v>
      </c>
      <c r="V18" s="330">
        <v>301.950683590393</v>
      </c>
      <c r="W18" s="330">
        <v>0</v>
      </c>
      <c r="X18" s="330">
        <v>0</v>
      </c>
      <c r="Y18" s="330">
        <v>0</v>
      </c>
      <c r="Z18" s="330">
        <v>0</v>
      </c>
      <c r="AA18" s="330">
        <v>0</v>
      </c>
      <c r="AB18" s="330">
        <v>0</v>
      </c>
      <c r="AC18" s="330">
        <v>0</v>
      </c>
      <c r="AD18" s="330">
        <v>0</v>
      </c>
      <c r="AE18" s="330">
        <v>0</v>
      </c>
      <c r="AF18" s="330">
        <v>54360.881691698916</v>
      </c>
      <c r="AG18" s="330">
        <v>0</v>
      </c>
      <c r="AH18" s="330">
        <v>0</v>
      </c>
      <c r="AI18" s="330">
        <v>0</v>
      </c>
      <c r="AJ18" s="330">
        <v>0</v>
      </c>
      <c r="AK18" s="330">
        <v>0</v>
      </c>
      <c r="AL18" s="330">
        <v>0</v>
      </c>
      <c r="AM18" s="330">
        <v>58154.012692000004</v>
      </c>
      <c r="AN18" s="330">
        <v>0</v>
      </c>
      <c r="AO18" s="330">
        <v>0</v>
      </c>
      <c r="AP18" s="330">
        <v>125842.74300957088</v>
      </c>
      <c r="AQ18" s="274"/>
    </row>
    <row r="19" spans="1:43" s="251" customFormat="1" ht="30" customHeight="1">
      <c r="A19" s="269" t="s">
        <v>18</v>
      </c>
      <c r="B19" s="331"/>
      <c r="C19" s="331"/>
      <c r="D19" s="331"/>
      <c r="E19" s="331"/>
      <c r="F19" s="331"/>
      <c r="G19" s="331"/>
      <c r="H19" s="331"/>
      <c r="I19" s="331"/>
      <c r="J19" s="331"/>
      <c r="K19" s="331"/>
      <c r="L19" s="331"/>
      <c r="M19" s="331"/>
      <c r="N19" s="331"/>
      <c r="O19" s="331"/>
      <c r="P19" s="331"/>
      <c r="Q19" s="331"/>
      <c r="R19" s="331"/>
      <c r="S19" s="331"/>
      <c r="T19" s="331"/>
      <c r="U19" s="331"/>
      <c r="V19" s="331"/>
      <c r="W19" s="331"/>
      <c r="X19" s="331"/>
      <c r="Y19" s="331"/>
      <c r="Z19" s="331"/>
      <c r="AA19" s="331"/>
      <c r="AB19" s="331"/>
      <c r="AC19" s="331"/>
      <c r="AD19" s="331"/>
      <c r="AE19" s="331"/>
      <c r="AF19" s="331"/>
      <c r="AG19" s="331"/>
      <c r="AH19" s="331"/>
      <c r="AI19" s="331"/>
      <c r="AJ19" s="331"/>
      <c r="AK19" s="331"/>
      <c r="AL19" s="331"/>
      <c r="AM19" s="331"/>
      <c r="AN19" s="331"/>
      <c r="AO19" s="332"/>
      <c r="AP19" s="325"/>
    </row>
    <row r="20" spans="1:43" s="251" customFormat="1" ht="30" customHeight="1">
      <c r="A20" s="269" t="s">
        <v>12</v>
      </c>
      <c r="B20" s="331"/>
      <c r="C20" s="331"/>
      <c r="D20" s="331"/>
      <c r="E20" s="331"/>
      <c r="F20" s="331"/>
      <c r="G20" s="331"/>
      <c r="H20" s="331"/>
      <c r="I20" s="331"/>
      <c r="J20" s="331"/>
      <c r="K20" s="331"/>
      <c r="L20" s="331"/>
      <c r="M20" s="331"/>
      <c r="N20" s="331"/>
      <c r="O20" s="331"/>
      <c r="P20" s="331"/>
      <c r="Q20" s="331"/>
      <c r="R20" s="331"/>
      <c r="S20" s="331"/>
      <c r="T20" s="331"/>
      <c r="U20" s="331"/>
      <c r="V20" s="331"/>
      <c r="W20" s="331"/>
      <c r="X20" s="331"/>
      <c r="Y20" s="331"/>
      <c r="Z20" s="331"/>
      <c r="AA20" s="331"/>
      <c r="AB20" s="331"/>
      <c r="AC20" s="331"/>
      <c r="AD20" s="331"/>
      <c r="AE20" s="331"/>
      <c r="AF20" s="331"/>
      <c r="AG20" s="331"/>
      <c r="AH20" s="331"/>
      <c r="AI20" s="331"/>
      <c r="AJ20" s="331"/>
      <c r="AK20" s="331"/>
      <c r="AL20" s="331"/>
      <c r="AM20" s="331"/>
      <c r="AN20" s="331"/>
      <c r="AO20" s="332"/>
      <c r="AP20" s="328"/>
    </row>
    <row r="21" spans="1:43" s="249" customFormat="1" ht="17.100000000000001" customHeight="1">
      <c r="A21" s="255" t="s">
        <v>200</v>
      </c>
      <c r="B21" s="324">
        <v>0</v>
      </c>
      <c r="C21" s="324">
        <v>0</v>
      </c>
      <c r="D21" s="324">
        <v>0</v>
      </c>
      <c r="E21" s="324">
        <v>0</v>
      </c>
      <c r="F21" s="324">
        <v>0</v>
      </c>
      <c r="G21" s="324">
        <v>0</v>
      </c>
      <c r="H21" s="324">
        <v>0</v>
      </c>
      <c r="I21" s="324">
        <v>0</v>
      </c>
      <c r="J21" s="324">
        <v>0</v>
      </c>
      <c r="K21" s="324">
        <v>0</v>
      </c>
      <c r="L21" s="324">
        <v>0</v>
      </c>
      <c r="M21" s="324">
        <v>0</v>
      </c>
      <c r="N21" s="324">
        <v>0</v>
      </c>
      <c r="O21" s="324">
        <v>0</v>
      </c>
      <c r="P21" s="324">
        <v>0</v>
      </c>
      <c r="Q21" s="324">
        <v>0</v>
      </c>
      <c r="R21" s="324">
        <v>0</v>
      </c>
      <c r="S21" s="324">
        <v>0</v>
      </c>
      <c r="T21" s="324">
        <v>0</v>
      </c>
      <c r="U21" s="324">
        <v>0</v>
      </c>
      <c r="V21" s="324">
        <v>0</v>
      </c>
      <c r="W21" s="324">
        <v>0</v>
      </c>
      <c r="X21" s="324">
        <v>0</v>
      </c>
      <c r="Y21" s="324">
        <v>0</v>
      </c>
      <c r="Z21" s="324">
        <v>0</v>
      </c>
      <c r="AA21" s="324">
        <v>0</v>
      </c>
      <c r="AB21" s="324">
        <v>0</v>
      </c>
      <c r="AC21" s="324">
        <v>0</v>
      </c>
      <c r="AD21" s="324">
        <v>0</v>
      </c>
      <c r="AE21" s="324">
        <v>0</v>
      </c>
      <c r="AF21" s="324">
        <v>27.500367817419601</v>
      </c>
      <c r="AG21" s="324">
        <v>0</v>
      </c>
      <c r="AH21" s="324">
        <v>0</v>
      </c>
      <c r="AI21" s="324">
        <v>0</v>
      </c>
      <c r="AJ21" s="324">
        <v>0</v>
      </c>
      <c r="AK21" s="324">
        <v>0</v>
      </c>
      <c r="AL21" s="324">
        <v>0</v>
      </c>
      <c r="AM21" s="324">
        <v>300</v>
      </c>
      <c r="AN21" s="324">
        <v>0</v>
      </c>
      <c r="AO21" s="324">
        <v>0</v>
      </c>
      <c r="AP21" s="328">
        <v>327.5003678174196</v>
      </c>
    </row>
    <row r="22" spans="1:43" s="249" customFormat="1" ht="17.100000000000001" customHeight="1">
      <c r="A22" s="255" t="s">
        <v>199</v>
      </c>
      <c r="B22" s="324">
        <v>0</v>
      </c>
      <c r="C22" s="324">
        <v>0</v>
      </c>
      <c r="D22" s="324">
        <v>0</v>
      </c>
      <c r="E22" s="324">
        <v>0</v>
      </c>
      <c r="F22" s="324">
        <v>0</v>
      </c>
      <c r="G22" s="324">
        <v>0</v>
      </c>
      <c r="H22" s="324">
        <v>0</v>
      </c>
      <c r="I22" s="324">
        <v>0</v>
      </c>
      <c r="J22" s="324">
        <v>0</v>
      </c>
      <c r="K22" s="324">
        <v>0</v>
      </c>
      <c r="L22" s="324">
        <v>0</v>
      </c>
      <c r="M22" s="324">
        <v>0</v>
      </c>
      <c r="N22" s="324">
        <v>0</v>
      </c>
      <c r="O22" s="324">
        <v>0</v>
      </c>
      <c r="P22" s="324">
        <v>0</v>
      </c>
      <c r="Q22" s="324">
        <v>0</v>
      </c>
      <c r="R22" s="324">
        <v>0</v>
      </c>
      <c r="S22" s="324">
        <v>0</v>
      </c>
      <c r="T22" s="324">
        <v>0</v>
      </c>
      <c r="U22" s="324">
        <v>0</v>
      </c>
      <c r="V22" s="324">
        <v>0</v>
      </c>
      <c r="W22" s="324">
        <v>0</v>
      </c>
      <c r="X22" s="324">
        <v>0</v>
      </c>
      <c r="Y22" s="324">
        <v>0</v>
      </c>
      <c r="Z22" s="324">
        <v>0</v>
      </c>
      <c r="AA22" s="324">
        <v>0</v>
      </c>
      <c r="AB22" s="324">
        <v>0</v>
      </c>
      <c r="AC22" s="324">
        <v>0</v>
      </c>
      <c r="AD22" s="324">
        <v>0</v>
      </c>
      <c r="AE22" s="324">
        <v>0</v>
      </c>
      <c r="AF22" s="324">
        <v>536.25717243968199</v>
      </c>
      <c r="AG22" s="324">
        <v>0</v>
      </c>
      <c r="AH22" s="324">
        <v>0</v>
      </c>
      <c r="AI22" s="324">
        <v>0</v>
      </c>
      <c r="AJ22" s="324">
        <v>0</v>
      </c>
      <c r="AK22" s="324">
        <v>0</v>
      </c>
      <c r="AL22" s="324">
        <v>0</v>
      </c>
      <c r="AM22" s="324">
        <v>0</v>
      </c>
      <c r="AN22" s="324">
        <v>0</v>
      </c>
      <c r="AO22" s="324">
        <v>0</v>
      </c>
      <c r="AP22" s="328">
        <v>536.25717243968199</v>
      </c>
    </row>
    <row r="23" spans="1:43" s="249" customFormat="1" ht="17.100000000000001" customHeight="1">
      <c r="A23" s="255" t="s">
        <v>107</v>
      </c>
      <c r="B23" s="324">
        <v>0</v>
      </c>
      <c r="C23" s="324">
        <v>0</v>
      </c>
      <c r="D23" s="324">
        <v>0</v>
      </c>
      <c r="E23" s="324">
        <v>0</v>
      </c>
      <c r="F23" s="324">
        <v>0</v>
      </c>
      <c r="G23" s="324">
        <v>0</v>
      </c>
      <c r="H23" s="324">
        <v>0</v>
      </c>
      <c r="I23" s="324">
        <v>0</v>
      </c>
      <c r="J23" s="324">
        <v>0</v>
      </c>
      <c r="K23" s="324">
        <v>0</v>
      </c>
      <c r="L23" s="324">
        <v>0</v>
      </c>
      <c r="M23" s="324">
        <v>0</v>
      </c>
      <c r="N23" s="324">
        <v>0</v>
      </c>
      <c r="O23" s="324">
        <v>143.60272418643601</v>
      </c>
      <c r="P23" s="324">
        <v>0</v>
      </c>
      <c r="Q23" s="324">
        <v>0</v>
      </c>
      <c r="R23" s="324">
        <v>0</v>
      </c>
      <c r="S23" s="324">
        <v>0</v>
      </c>
      <c r="T23" s="324">
        <v>0</v>
      </c>
      <c r="U23" s="324">
        <v>0</v>
      </c>
      <c r="V23" s="324">
        <v>0</v>
      </c>
      <c r="W23" s="324">
        <v>0</v>
      </c>
      <c r="X23" s="324">
        <v>0</v>
      </c>
      <c r="Y23" s="324">
        <v>0</v>
      </c>
      <c r="Z23" s="324">
        <v>0</v>
      </c>
      <c r="AA23" s="324">
        <v>0</v>
      </c>
      <c r="AB23" s="324">
        <v>0</v>
      </c>
      <c r="AC23" s="324">
        <v>0</v>
      </c>
      <c r="AD23" s="324">
        <v>0</v>
      </c>
      <c r="AE23" s="324">
        <v>0</v>
      </c>
      <c r="AF23" s="324">
        <v>577.50772416581106</v>
      </c>
      <c r="AG23" s="324">
        <v>0</v>
      </c>
      <c r="AH23" s="324">
        <v>0</v>
      </c>
      <c r="AI23" s="324">
        <v>0</v>
      </c>
      <c r="AJ23" s="324">
        <v>0</v>
      </c>
      <c r="AK23" s="324">
        <v>0</v>
      </c>
      <c r="AL23" s="324">
        <v>0</v>
      </c>
      <c r="AM23" s="324">
        <v>260.35000000000002</v>
      </c>
      <c r="AN23" s="324">
        <v>0</v>
      </c>
      <c r="AO23" s="324">
        <v>0</v>
      </c>
      <c r="AP23" s="328">
        <v>981.46044835224711</v>
      </c>
    </row>
    <row r="24" spans="1:43" s="249" customFormat="1" ht="17.100000000000001" customHeight="1">
      <c r="A24" s="255" t="s">
        <v>108</v>
      </c>
      <c r="B24" s="324">
        <v>0</v>
      </c>
      <c r="C24" s="324">
        <v>0</v>
      </c>
      <c r="D24" s="324">
        <v>0</v>
      </c>
      <c r="E24" s="324">
        <v>0</v>
      </c>
      <c r="F24" s="324">
        <v>0</v>
      </c>
      <c r="G24" s="324">
        <v>0</v>
      </c>
      <c r="H24" s="324">
        <v>0</v>
      </c>
      <c r="I24" s="324">
        <v>0</v>
      </c>
      <c r="J24" s="324">
        <v>0</v>
      </c>
      <c r="K24" s="324">
        <v>0</v>
      </c>
      <c r="L24" s="324">
        <v>0</v>
      </c>
      <c r="M24" s="324">
        <v>0</v>
      </c>
      <c r="N24" s="324">
        <v>0</v>
      </c>
      <c r="O24" s="324">
        <v>308.56479898732499</v>
      </c>
      <c r="P24" s="324">
        <v>0</v>
      </c>
      <c r="Q24" s="324">
        <v>0</v>
      </c>
      <c r="R24" s="324">
        <v>0</v>
      </c>
      <c r="S24" s="324">
        <v>0</v>
      </c>
      <c r="T24" s="324">
        <v>0</v>
      </c>
      <c r="U24" s="324">
        <v>0</v>
      </c>
      <c r="V24" s="324">
        <v>0</v>
      </c>
      <c r="W24" s="324">
        <v>0</v>
      </c>
      <c r="X24" s="324">
        <v>0</v>
      </c>
      <c r="Y24" s="324">
        <v>0</v>
      </c>
      <c r="Z24" s="324">
        <v>0</v>
      </c>
      <c r="AA24" s="324">
        <v>0</v>
      </c>
      <c r="AB24" s="324">
        <v>0</v>
      </c>
      <c r="AC24" s="324">
        <v>0</v>
      </c>
      <c r="AD24" s="324">
        <v>0</v>
      </c>
      <c r="AE24" s="324">
        <v>0</v>
      </c>
      <c r="AF24" s="324">
        <v>11013.361371188999</v>
      </c>
      <c r="AG24" s="324">
        <v>0</v>
      </c>
      <c r="AH24" s="324">
        <v>0</v>
      </c>
      <c r="AI24" s="324">
        <v>0</v>
      </c>
      <c r="AJ24" s="324">
        <v>0</v>
      </c>
      <c r="AK24" s="324">
        <v>0</v>
      </c>
      <c r="AL24" s="324">
        <v>0</v>
      </c>
      <c r="AM24" s="324">
        <v>106.96</v>
      </c>
      <c r="AN24" s="324">
        <v>0</v>
      </c>
      <c r="AO24" s="324">
        <v>0</v>
      </c>
      <c r="AP24" s="328">
        <v>11428.886170176324</v>
      </c>
    </row>
    <row r="25" spans="1:43" s="259" customFormat="1" ht="30" customHeight="1">
      <c r="A25" s="270" t="s">
        <v>11</v>
      </c>
      <c r="B25" s="330">
        <v>0</v>
      </c>
      <c r="C25" s="330">
        <v>0</v>
      </c>
      <c r="D25" s="330">
        <v>0</v>
      </c>
      <c r="E25" s="330">
        <v>0</v>
      </c>
      <c r="F25" s="330">
        <v>0</v>
      </c>
      <c r="G25" s="330">
        <v>0</v>
      </c>
      <c r="H25" s="330">
        <v>0</v>
      </c>
      <c r="I25" s="330">
        <v>0</v>
      </c>
      <c r="J25" s="330">
        <v>0</v>
      </c>
      <c r="K25" s="330">
        <v>0</v>
      </c>
      <c r="L25" s="330">
        <v>0</v>
      </c>
      <c r="M25" s="330">
        <v>0</v>
      </c>
      <c r="N25" s="330">
        <v>0</v>
      </c>
      <c r="O25" s="330">
        <v>452.16752317376097</v>
      </c>
      <c r="P25" s="330">
        <v>0</v>
      </c>
      <c r="Q25" s="330">
        <v>0</v>
      </c>
      <c r="R25" s="330">
        <v>0</v>
      </c>
      <c r="S25" s="330">
        <v>0</v>
      </c>
      <c r="T25" s="330">
        <v>0</v>
      </c>
      <c r="U25" s="330">
        <v>0</v>
      </c>
      <c r="V25" s="330">
        <v>0</v>
      </c>
      <c r="W25" s="330">
        <v>0</v>
      </c>
      <c r="X25" s="330">
        <v>0</v>
      </c>
      <c r="Y25" s="330">
        <v>0</v>
      </c>
      <c r="Z25" s="330">
        <v>0</v>
      </c>
      <c r="AA25" s="330">
        <v>0</v>
      </c>
      <c r="AB25" s="330">
        <v>0</v>
      </c>
      <c r="AC25" s="330">
        <v>0</v>
      </c>
      <c r="AD25" s="330">
        <v>0</v>
      </c>
      <c r="AE25" s="330">
        <v>0</v>
      </c>
      <c r="AF25" s="330">
        <v>12154.626635611912</v>
      </c>
      <c r="AG25" s="330">
        <v>0</v>
      </c>
      <c r="AH25" s="330">
        <v>0</v>
      </c>
      <c r="AI25" s="330">
        <v>0</v>
      </c>
      <c r="AJ25" s="330">
        <v>0</v>
      </c>
      <c r="AK25" s="330">
        <v>0</v>
      </c>
      <c r="AL25" s="330">
        <v>0</v>
      </c>
      <c r="AM25" s="330">
        <v>667.31000000000006</v>
      </c>
      <c r="AN25" s="330">
        <v>0</v>
      </c>
      <c r="AO25" s="330">
        <v>0</v>
      </c>
      <c r="AP25" s="330">
        <v>13274.104158785673</v>
      </c>
    </row>
    <row r="26" spans="1:43" s="251" customFormat="1" ht="30" customHeight="1">
      <c r="A26" s="269" t="s">
        <v>13</v>
      </c>
      <c r="B26" s="331"/>
      <c r="C26" s="331"/>
      <c r="D26" s="331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1"/>
      <c r="Y26" s="331"/>
      <c r="Z26" s="331"/>
      <c r="AA26" s="331"/>
      <c r="AB26" s="331"/>
      <c r="AC26" s="331"/>
      <c r="AD26" s="331"/>
      <c r="AE26" s="331"/>
      <c r="AF26" s="331"/>
      <c r="AG26" s="331"/>
      <c r="AH26" s="331"/>
      <c r="AI26" s="331"/>
      <c r="AJ26" s="331"/>
      <c r="AK26" s="331"/>
      <c r="AL26" s="331"/>
      <c r="AM26" s="331"/>
      <c r="AN26" s="331"/>
      <c r="AO26" s="332"/>
      <c r="AP26" s="325"/>
    </row>
    <row r="27" spans="1:43" s="249" customFormat="1" ht="17.100000000000001" customHeight="1">
      <c r="A27" s="255" t="s">
        <v>200</v>
      </c>
      <c r="B27" s="324">
        <v>0</v>
      </c>
      <c r="C27" s="324">
        <v>0</v>
      </c>
      <c r="D27" s="324">
        <v>0</v>
      </c>
      <c r="E27" s="324">
        <v>0</v>
      </c>
      <c r="F27" s="324">
        <v>0</v>
      </c>
      <c r="G27" s="324">
        <v>0</v>
      </c>
      <c r="H27" s="324">
        <v>0</v>
      </c>
      <c r="I27" s="324">
        <v>0</v>
      </c>
      <c r="J27" s="324">
        <v>0</v>
      </c>
      <c r="K27" s="324">
        <v>0</v>
      </c>
      <c r="L27" s="324">
        <v>0</v>
      </c>
      <c r="M27" s="324">
        <v>0</v>
      </c>
      <c r="N27" s="324">
        <v>0</v>
      </c>
      <c r="O27" s="324">
        <v>102.809858421505</v>
      </c>
      <c r="P27" s="324">
        <v>0</v>
      </c>
      <c r="Q27" s="324">
        <v>0</v>
      </c>
      <c r="R27" s="324">
        <v>0</v>
      </c>
      <c r="S27" s="324">
        <v>0</v>
      </c>
      <c r="T27" s="324">
        <v>0</v>
      </c>
      <c r="U27" s="324">
        <v>0</v>
      </c>
      <c r="V27" s="324">
        <v>0</v>
      </c>
      <c r="W27" s="324">
        <v>0</v>
      </c>
      <c r="X27" s="324">
        <v>0</v>
      </c>
      <c r="Y27" s="324">
        <v>0</v>
      </c>
      <c r="Z27" s="324">
        <v>0</v>
      </c>
      <c r="AA27" s="324">
        <v>0</v>
      </c>
      <c r="AB27" s="324">
        <v>0</v>
      </c>
      <c r="AC27" s="324">
        <v>0</v>
      </c>
      <c r="AD27" s="324">
        <v>0</v>
      </c>
      <c r="AE27" s="324">
        <v>0</v>
      </c>
      <c r="AF27" s="324">
        <v>55.000735634839202</v>
      </c>
      <c r="AG27" s="324">
        <v>0</v>
      </c>
      <c r="AH27" s="324">
        <v>0</v>
      </c>
      <c r="AI27" s="324">
        <v>0</v>
      </c>
      <c r="AJ27" s="324">
        <v>0</v>
      </c>
      <c r="AK27" s="324">
        <v>0</v>
      </c>
      <c r="AL27" s="324">
        <v>0</v>
      </c>
      <c r="AM27" s="324">
        <v>25</v>
      </c>
      <c r="AN27" s="324">
        <v>0</v>
      </c>
      <c r="AO27" s="324">
        <v>0</v>
      </c>
      <c r="AP27" s="328">
        <v>182.8105940563442</v>
      </c>
    </row>
    <row r="28" spans="1:43" s="249" customFormat="1" ht="17.100000000000001" customHeight="1">
      <c r="A28" s="255" t="s">
        <v>199</v>
      </c>
      <c r="B28" s="324">
        <v>0</v>
      </c>
      <c r="C28" s="324">
        <v>0</v>
      </c>
      <c r="D28" s="324">
        <v>0</v>
      </c>
      <c r="E28" s="324">
        <v>0</v>
      </c>
      <c r="F28" s="324">
        <v>0</v>
      </c>
      <c r="G28" s="324">
        <v>0</v>
      </c>
      <c r="H28" s="324">
        <v>0</v>
      </c>
      <c r="I28" s="324">
        <v>0</v>
      </c>
      <c r="J28" s="324">
        <v>0</v>
      </c>
      <c r="K28" s="324">
        <v>0</v>
      </c>
      <c r="L28" s="324">
        <v>0</v>
      </c>
      <c r="M28" s="324">
        <v>0</v>
      </c>
      <c r="N28" s="324">
        <v>0</v>
      </c>
      <c r="O28" s="324">
        <v>0</v>
      </c>
      <c r="P28" s="324">
        <v>0</v>
      </c>
      <c r="Q28" s="324">
        <v>0</v>
      </c>
      <c r="R28" s="324">
        <v>0</v>
      </c>
      <c r="S28" s="324">
        <v>0</v>
      </c>
      <c r="T28" s="324">
        <v>0</v>
      </c>
      <c r="U28" s="324">
        <v>0</v>
      </c>
      <c r="V28" s="324">
        <v>0</v>
      </c>
      <c r="W28" s="324">
        <v>0</v>
      </c>
      <c r="X28" s="324">
        <v>0</v>
      </c>
      <c r="Y28" s="324">
        <v>0</v>
      </c>
      <c r="Z28" s="324">
        <v>0</v>
      </c>
      <c r="AA28" s="324">
        <v>0</v>
      </c>
      <c r="AB28" s="324">
        <v>0</v>
      </c>
      <c r="AC28" s="324">
        <v>0</v>
      </c>
      <c r="AD28" s="324">
        <v>0</v>
      </c>
      <c r="AE28" s="324">
        <v>0</v>
      </c>
      <c r="AF28" s="324">
        <v>587.82036209734304</v>
      </c>
      <c r="AG28" s="324">
        <v>0</v>
      </c>
      <c r="AH28" s="324">
        <v>0</v>
      </c>
      <c r="AI28" s="324">
        <v>0</v>
      </c>
      <c r="AJ28" s="324">
        <v>0</v>
      </c>
      <c r="AK28" s="324">
        <v>0</v>
      </c>
      <c r="AL28" s="324">
        <v>0</v>
      </c>
      <c r="AM28" s="324">
        <v>0</v>
      </c>
      <c r="AN28" s="324">
        <v>0</v>
      </c>
      <c r="AO28" s="324">
        <v>0</v>
      </c>
      <c r="AP28" s="328">
        <v>587.82036209734304</v>
      </c>
    </row>
    <row r="29" spans="1:43" s="249" customFormat="1" ht="17.100000000000001" customHeight="1">
      <c r="A29" s="255" t="s">
        <v>107</v>
      </c>
      <c r="B29" s="324">
        <v>0</v>
      </c>
      <c r="C29" s="324">
        <v>0</v>
      </c>
      <c r="D29" s="324">
        <v>0</v>
      </c>
      <c r="E29" s="324">
        <v>0</v>
      </c>
      <c r="F29" s="324">
        <v>0</v>
      </c>
      <c r="G29" s="324">
        <v>0</v>
      </c>
      <c r="H29" s="324">
        <v>0</v>
      </c>
      <c r="I29" s="324">
        <v>0</v>
      </c>
      <c r="J29" s="324">
        <v>0</v>
      </c>
      <c r="K29" s="324">
        <v>0</v>
      </c>
      <c r="L29" s="324">
        <v>0</v>
      </c>
      <c r="M29" s="324">
        <v>0</v>
      </c>
      <c r="N29" s="324">
        <v>0</v>
      </c>
      <c r="O29" s="324">
        <v>81.592456924111403</v>
      </c>
      <c r="P29" s="324">
        <v>0</v>
      </c>
      <c r="Q29" s="324">
        <v>0</v>
      </c>
      <c r="R29" s="324">
        <v>0</v>
      </c>
      <c r="S29" s="324">
        <v>0</v>
      </c>
      <c r="T29" s="324">
        <v>0</v>
      </c>
      <c r="U29" s="324">
        <v>0</v>
      </c>
      <c r="V29" s="324">
        <v>0</v>
      </c>
      <c r="W29" s="324">
        <v>0</v>
      </c>
      <c r="X29" s="324">
        <v>0</v>
      </c>
      <c r="Y29" s="324">
        <v>0</v>
      </c>
      <c r="Z29" s="324">
        <v>0</v>
      </c>
      <c r="AA29" s="324">
        <v>0</v>
      </c>
      <c r="AB29" s="324">
        <v>0</v>
      </c>
      <c r="AC29" s="324">
        <v>0</v>
      </c>
      <c r="AD29" s="324">
        <v>0</v>
      </c>
      <c r="AE29" s="324">
        <v>0</v>
      </c>
      <c r="AF29" s="324">
        <v>545.88230117577905</v>
      </c>
      <c r="AG29" s="324">
        <v>0</v>
      </c>
      <c r="AH29" s="324">
        <v>0</v>
      </c>
      <c r="AI29" s="324">
        <v>0</v>
      </c>
      <c r="AJ29" s="324">
        <v>0</v>
      </c>
      <c r="AK29" s="324">
        <v>0</v>
      </c>
      <c r="AL29" s="324">
        <v>0</v>
      </c>
      <c r="AM29" s="324">
        <v>355</v>
      </c>
      <c r="AN29" s="324">
        <v>0</v>
      </c>
      <c r="AO29" s="324">
        <v>0</v>
      </c>
      <c r="AP29" s="328">
        <v>982.47475809989044</v>
      </c>
    </row>
    <row r="30" spans="1:43" s="249" customFormat="1" ht="17.100000000000001" customHeight="1">
      <c r="A30" s="255" t="s">
        <v>108</v>
      </c>
      <c r="B30" s="324">
        <v>0</v>
      </c>
      <c r="C30" s="324">
        <v>0</v>
      </c>
      <c r="D30" s="324">
        <v>0</v>
      </c>
      <c r="E30" s="324">
        <v>0</v>
      </c>
      <c r="F30" s="324">
        <v>0</v>
      </c>
      <c r="G30" s="324">
        <v>0</v>
      </c>
      <c r="H30" s="324">
        <v>0</v>
      </c>
      <c r="I30" s="324">
        <v>0</v>
      </c>
      <c r="J30" s="324">
        <v>0</v>
      </c>
      <c r="K30" s="324">
        <v>0</v>
      </c>
      <c r="L30" s="324">
        <v>0</v>
      </c>
      <c r="M30" s="324">
        <v>0</v>
      </c>
      <c r="N30" s="324">
        <v>0</v>
      </c>
      <c r="O30" s="324">
        <v>0</v>
      </c>
      <c r="P30" s="324">
        <v>0</v>
      </c>
      <c r="Q30" s="324">
        <v>0</v>
      </c>
      <c r="R30" s="324">
        <v>0</v>
      </c>
      <c r="S30" s="324">
        <v>0</v>
      </c>
      <c r="T30" s="324">
        <v>0</v>
      </c>
      <c r="U30" s="324">
        <v>0</v>
      </c>
      <c r="V30" s="324">
        <v>0</v>
      </c>
      <c r="W30" s="324">
        <v>0</v>
      </c>
      <c r="X30" s="324">
        <v>0</v>
      </c>
      <c r="Y30" s="324">
        <v>0</v>
      </c>
      <c r="Z30" s="324">
        <v>0</v>
      </c>
      <c r="AA30" s="324">
        <v>0</v>
      </c>
      <c r="AB30" s="324">
        <v>0</v>
      </c>
      <c r="AC30" s="324">
        <v>0</v>
      </c>
      <c r="AD30" s="324">
        <v>0</v>
      </c>
      <c r="AE30" s="324">
        <v>0</v>
      </c>
      <c r="AF30" s="324">
        <v>7991.1955675250902</v>
      </c>
      <c r="AG30" s="324">
        <v>0</v>
      </c>
      <c r="AH30" s="324">
        <v>0</v>
      </c>
      <c r="AI30" s="324">
        <v>0</v>
      </c>
      <c r="AJ30" s="324">
        <v>0</v>
      </c>
      <c r="AK30" s="324">
        <v>0</v>
      </c>
      <c r="AL30" s="324">
        <v>0</v>
      </c>
      <c r="AM30" s="324">
        <v>0</v>
      </c>
      <c r="AN30" s="324">
        <v>0</v>
      </c>
      <c r="AO30" s="324">
        <v>0</v>
      </c>
      <c r="AP30" s="328">
        <v>7991.1955675250902</v>
      </c>
    </row>
    <row r="31" spans="1:43" s="259" customFormat="1" ht="30" customHeight="1">
      <c r="A31" s="270" t="s">
        <v>11</v>
      </c>
      <c r="B31" s="330">
        <v>0</v>
      </c>
      <c r="C31" s="330">
        <v>0</v>
      </c>
      <c r="D31" s="330">
        <v>0</v>
      </c>
      <c r="E31" s="330">
        <v>0</v>
      </c>
      <c r="F31" s="330">
        <v>0</v>
      </c>
      <c r="G31" s="330">
        <v>0</v>
      </c>
      <c r="H31" s="330">
        <v>0</v>
      </c>
      <c r="I31" s="330">
        <v>0</v>
      </c>
      <c r="J31" s="330">
        <v>0</v>
      </c>
      <c r="K31" s="330">
        <v>0</v>
      </c>
      <c r="L31" s="330">
        <v>0</v>
      </c>
      <c r="M31" s="330">
        <v>0</v>
      </c>
      <c r="N31" s="330">
        <v>0</v>
      </c>
      <c r="O31" s="330">
        <v>184.40231534561639</v>
      </c>
      <c r="P31" s="330">
        <v>0</v>
      </c>
      <c r="Q31" s="330">
        <v>0</v>
      </c>
      <c r="R31" s="330">
        <v>0</v>
      </c>
      <c r="S31" s="330">
        <v>0</v>
      </c>
      <c r="T31" s="330">
        <v>0</v>
      </c>
      <c r="U31" s="330">
        <v>0</v>
      </c>
      <c r="V31" s="330">
        <v>0</v>
      </c>
      <c r="W31" s="330">
        <v>0</v>
      </c>
      <c r="X31" s="330">
        <v>0</v>
      </c>
      <c r="Y31" s="330">
        <v>0</v>
      </c>
      <c r="Z31" s="330">
        <v>0</v>
      </c>
      <c r="AA31" s="330">
        <v>0</v>
      </c>
      <c r="AB31" s="330">
        <v>0</v>
      </c>
      <c r="AC31" s="330">
        <v>0</v>
      </c>
      <c r="AD31" s="330">
        <v>0</v>
      </c>
      <c r="AE31" s="330">
        <v>0</v>
      </c>
      <c r="AF31" s="330">
        <v>9179.8989664330511</v>
      </c>
      <c r="AG31" s="330">
        <v>0</v>
      </c>
      <c r="AH31" s="330">
        <v>0</v>
      </c>
      <c r="AI31" s="330">
        <v>0</v>
      </c>
      <c r="AJ31" s="330">
        <v>0</v>
      </c>
      <c r="AK31" s="330">
        <v>0</v>
      </c>
      <c r="AL31" s="330">
        <v>0</v>
      </c>
      <c r="AM31" s="330">
        <v>380</v>
      </c>
      <c r="AN31" s="330">
        <v>0</v>
      </c>
      <c r="AO31" s="330">
        <v>0</v>
      </c>
      <c r="AP31" s="330">
        <v>9744.3012817786675</v>
      </c>
    </row>
    <row r="32" spans="1:43" s="249" customFormat="1" ht="30" customHeight="1">
      <c r="A32" s="268" t="s">
        <v>14</v>
      </c>
      <c r="B32" s="324">
        <v>0</v>
      </c>
      <c r="C32" s="324">
        <v>0</v>
      </c>
      <c r="D32" s="324">
        <v>0</v>
      </c>
      <c r="E32" s="324">
        <v>0</v>
      </c>
      <c r="F32" s="324">
        <v>0</v>
      </c>
      <c r="G32" s="324">
        <v>0</v>
      </c>
      <c r="H32" s="324">
        <v>0</v>
      </c>
      <c r="I32" s="324">
        <v>0</v>
      </c>
      <c r="J32" s="324">
        <v>0</v>
      </c>
      <c r="K32" s="324">
        <v>0</v>
      </c>
      <c r="L32" s="324">
        <v>0</v>
      </c>
      <c r="M32" s="324">
        <v>0</v>
      </c>
      <c r="N32" s="324">
        <v>0</v>
      </c>
      <c r="O32" s="324">
        <v>636.5698385193773</v>
      </c>
      <c r="P32" s="324">
        <v>0</v>
      </c>
      <c r="Q32" s="324">
        <v>0</v>
      </c>
      <c r="R32" s="324">
        <v>0</v>
      </c>
      <c r="S32" s="324">
        <v>0</v>
      </c>
      <c r="T32" s="324">
        <v>0</v>
      </c>
      <c r="U32" s="324">
        <v>0</v>
      </c>
      <c r="V32" s="324">
        <v>0</v>
      </c>
      <c r="W32" s="324">
        <v>0</v>
      </c>
      <c r="X32" s="324">
        <v>0</v>
      </c>
      <c r="Y32" s="324">
        <v>0</v>
      </c>
      <c r="Z32" s="324">
        <v>0</v>
      </c>
      <c r="AA32" s="324">
        <v>0</v>
      </c>
      <c r="AB32" s="324">
        <v>0</v>
      </c>
      <c r="AC32" s="324">
        <v>0</v>
      </c>
      <c r="AD32" s="324">
        <v>0</v>
      </c>
      <c r="AE32" s="324">
        <v>0</v>
      </c>
      <c r="AF32" s="324">
        <v>21334.525602044963</v>
      </c>
      <c r="AG32" s="324">
        <v>0</v>
      </c>
      <c r="AH32" s="324">
        <v>0</v>
      </c>
      <c r="AI32" s="324">
        <v>0</v>
      </c>
      <c r="AJ32" s="324">
        <v>0</v>
      </c>
      <c r="AK32" s="324">
        <v>0</v>
      </c>
      <c r="AL32" s="324">
        <v>0</v>
      </c>
      <c r="AM32" s="324">
        <v>1047.31</v>
      </c>
      <c r="AN32" s="324">
        <v>0</v>
      </c>
      <c r="AO32" s="324">
        <v>0</v>
      </c>
      <c r="AP32" s="324">
        <v>23018.40544056434</v>
      </c>
    </row>
    <row r="33" spans="1:42" s="249" customFormat="1" ht="30" customHeight="1">
      <c r="A33" s="278" t="s">
        <v>127</v>
      </c>
      <c r="B33" s="333">
        <v>0</v>
      </c>
      <c r="C33" s="333">
        <v>0</v>
      </c>
      <c r="D33" s="333">
        <v>0</v>
      </c>
      <c r="E33" s="333">
        <v>0</v>
      </c>
      <c r="F33" s="333">
        <v>0</v>
      </c>
      <c r="G33" s="333">
        <v>0</v>
      </c>
      <c r="H33" s="333">
        <v>0</v>
      </c>
      <c r="I33" s="333">
        <v>1505.2990046241871</v>
      </c>
      <c r="J33" s="333">
        <v>0</v>
      </c>
      <c r="K33" s="333">
        <v>0</v>
      </c>
      <c r="L33" s="333">
        <v>0</v>
      </c>
      <c r="M33" s="333">
        <v>22.4606614113464</v>
      </c>
      <c r="N33" s="333">
        <v>0</v>
      </c>
      <c r="O33" s="333">
        <v>11664.052958515207</v>
      </c>
      <c r="P33" s="333">
        <v>462.65048118768601</v>
      </c>
      <c r="Q33" s="333">
        <v>0</v>
      </c>
      <c r="R33" s="333">
        <v>8.0046750625289604</v>
      </c>
      <c r="S33" s="333">
        <v>0</v>
      </c>
      <c r="T33" s="333">
        <v>0</v>
      </c>
      <c r="U33" s="333">
        <v>0</v>
      </c>
      <c r="V33" s="333">
        <v>301.950683590393</v>
      </c>
      <c r="W33" s="333">
        <v>0</v>
      </c>
      <c r="X33" s="333">
        <v>0</v>
      </c>
      <c r="Y33" s="333">
        <v>0</v>
      </c>
      <c r="Z33" s="333">
        <v>0</v>
      </c>
      <c r="AA33" s="333">
        <v>0</v>
      </c>
      <c r="AB33" s="333">
        <v>0</v>
      </c>
      <c r="AC33" s="333">
        <v>0</v>
      </c>
      <c r="AD33" s="333">
        <v>0</v>
      </c>
      <c r="AE33" s="333">
        <v>0</v>
      </c>
      <c r="AF33" s="333">
        <v>78449.844134336614</v>
      </c>
      <c r="AG33" s="333">
        <v>0</v>
      </c>
      <c r="AH33" s="333">
        <v>0</v>
      </c>
      <c r="AI33" s="333">
        <v>0</v>
      </c>
      <c r="AJ33" s="333">
        <v>0</v>
      </c>
      <c r="AK33" s="333">
        <v>0</v>
      </c>
      <c r="AL33" s="333">
        <v>0</v>
      </c>
      <c r="AM33" s="333">
        <v>59801.322692000002</v>
      </c>
      <c r="AN33" s="333">
        <v>0</v>
      </c>
      <c r="AO33" s="333">
        <v>0</v>
      </c>
      <c r="AP33" s="333">
        <v>152215.58529072796</v>
      </c>
    </row>
    <row r="34" spans="1:42" s="249" customFormat="1" ht="39.75" customHeight="1">
      <c r="A34" s="378" t="s">
        <v>425</v>
      </c>
      <c r="B34" s="378"/>
      <c r="C34" s="378"/>
      <c r="D34" s="378"/>
      <c r="E34" s="378"/>
      <c r="F34" s="378"/>
      <c r="G34" s="378"/>
      <c r="H34" s="378"/>
      <c r="I34" s="378"/>
      <c r="J34" s="378"/>
      <c r="K34" s="378"/>
      <c r="L34" s="378"/>
      <c r="M34" s="378"/>
      <c r="N34" s="378"/>
      <c r="O34" s="378"/>
      <c r="P34" s="378"/>
      <c r="Q34" s="378"/>
      <c r="R34" s="378"/>
      <c r="S34" s="378"/>
      <c r="T34" s="378"/>
      <c r="U34" s="378"/>
      <c r="V34" s="378"/>
      <c r="W34" s="378"/>
      <c r="X34" s="378"/>
      <c r="Y34" s="378"/>
      <c r="Z34" s="378"/>
      <c r="AA34" s="378"/>
      <c r="AB34" s="378"/>
      <c r="AC34" s="378"/>
      <c r="AD34" s="378"/>
      <c r="AE34" s="378"/>
      <c r="AF34" s="378"/>
      <c r="AG34" s="378"/>
      <c r="AH34" s="378"/>
      <c r="AI34" s="378"/>
      <c r="AJ34" s="378"/>
      <c r="AK34" s="378"/>
      <c r="AL34" s="378"/>
      <c r="AM34" s="378"/>
      <c r="AN34" s="378"/>
      <c r="AO34" s="378"/>
      <c r="AP34" s="379"/>
    </row>
    <row r="35" spans="1:42" s="321" customFormat="1">
      <c r="A35" s="322"/>
    </row>
  </sheetData>
  <sheetProtection formatCells="0" formatColumns="0" formatRows="0"/>
  <mergeCells count="1">
    <mergeCell ref="A34:AP34"/>
  </mergeCells>
  <phoneticPr fontId="0" type="noConversion"/>
  <conditionalFormatting sqref="B18:AP18 B25:AP25 B31:AP33 AP14:AP17 B8:AP12 B21:AO24 B27:AO30">
    <cfRule type="expression" dxfId="4" priority="5" stopIfTrue="1">
      <formula>AND(B8&lt;&gt;"",OR(B8&lt;0,NOT(ISNUMBER(B8))))</formula>
    </cfRule>
  </conditionalFormatting>
  <conditionalFormatting sqref="B14:AO17">
    <cfRule type="expression" dxfId="3" priority="4" stopIfTrue="1">
      <formula>AND(B14&lt;&gt;"",OR(B14&lt;0,NOT(ISNUMBER(B14))))</formula>
    </cfRule>
  </conditionalFormatting>
  <conditionalFormatting sqref="AP20">
    <cfRule type="expression" dxfId="2" priority="3" stopIfTrue="1">
      <formula>AND(AP20&lt;&gt;"",OR(AP20&lt;0,NOT(ISNUMBER(AP20))))</formula>
    </cfRule>
  </conditionalFormatting>
  <conditionalFormatting sqref="AP21:AP24">
    <cfRule type="expression" dxfId="1" priority="2" stopIfTrue="1">
      <formula>AND(AP21&lt;&gt;"",OR(AP21&lt;0,NOT(ISNUMBER(AP21))))</formula>
    </cfRule>
  </conditionalFormatting>
  <conditionalFormatting sqref="AP27:AP30">
    <cfRule type="expression" dxfId="0" priority="1" stopIfTrue="1">
      <formula>AND(AP27&lt;&gt;"",OR(AP27&lt;0,NOT(ISNUMBER(AP27))))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>
    <oddFooter>&amp;R2019 Triennial Central Bank Survey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ColWidth="9.140625" defaultRowHeight="12"/>
  <cols>
    <col min="1" max="1" width="2.42578125" style="49" customWidth="1"/>
    <col min="2" max="2" width="9.140625" style="49"/>
    <col min="3" max="3" width="40.5703125" style="49" customWidth="1"/>
    <col min="4" max="4" width="9.7109375" style="49" customWidth="1"/>
    <col min="5" max="44" width="9.140625" style="49"/>
    <col min="45" max="45" width="26.85546875" style="49" customWidth="1"/>
    <col min="46" max="16384" width="9.140625" style="49"/>
  </cols>
  <sheetData>
    <row r="1" spans="1:50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</row>
    <row r="2" spans="1:5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6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/>
    </row>
    <row r="3" spans="1:50" s="5" customFormat="1" ht="18" customHeight="1" thickBot="1">
      <c r="A3" s="7"/>
      <c r="C3" s="11"/>
      <c r="D3" s="8"/>
      <c r="E3" s="67" t="s">
        <v>1</v>
      </c>
      <c r="F3" s="8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12"/>
    </row>
    <row r="4" spans="1:50" s="5" customFormat="1" ht="18" customHeight="1" thickBot="1">
      <c r="A4" s="7"/>
      <c r="C4" s="11"/>
      <c r="D4" s="8"/>
      <c r="E4" s="67" t="s">
        <v>2</v>
      </c>
      <c r="F4" s="8"/>
      <c r="G4" s="8"/>
      <c r="H4" s="8"/>
      <c r="I4" s="8"/>
      <c r="J4" s="8"/>
      <c r="K4" s="8"/>
      <c r="L4" s="8"/>
      <c r="M4" s="8"/>
      <c r="N4" s="8"/>
      <c r="O4" s="3"/>
      <c r="P4" s="50" t="s">
        <v>109</v>
      </c>
      <c r="Q4" s="51">
        <v>5.0000000000000001E-3</v>
      </c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12"/>
    </row>
    <row r="5" spans="1:50" s="5" customFormat="1" ht="18" customHeight="1">
      <c r="A5" s="6"/>
      <c r="C5" s="7"/>
      <c r="D5" s="8"/>
      <c r="E5" s="66"/>
      <c r="F5" s="8"/>
      <c r="G5" s="8"/>
      <c r="H5" s="8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12"/>
    </row>
    <row r="6" spans="1:50" s="5" customFormat="1" ht="18" customHeight="1">
      <c r="A6" s="11"/>
      <c r="C6" s="11"/>
      <c r="D6" s="8"/>
      <c r="E6" s="67" t="s">
        <v>59</v>
      </c>
      <c r="F6" s="8"/>
      <c r="G6" s="8"/>
      <c r="H6" s="8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12"/>
    </row>
    <row r="7" spans="1:50" s="5" customFormat="1" ht="18" customHeight="1">
      <c r="A7" s="11"/>
      <c r="C7" s="11"/>
      <c r="D7" s="8"/>
      <c r="E7" s="67" t="s">
        <v>104</v>
      </c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12"/>
    </row>
    <row r="8" spans="1:50" s="5" customFormat="1" ht="18" customHeight="1">
      <c r="A8" s="11"/>
      <c r="C8" s="13"/>
      <c r="D8" s="8"/>
      <c r="E8" s="68" t="s">
        <v>3</v>
      </c>
      <c r="F8" s="8"/>
      <c r="G8" s="8"/>
      <c r="H8" s="8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"/>
      <c r="AP8" s="8"/>
      <c r="AQ8" s="8"/>
      <c r="AR8" s="3"/>
      <c r="AS8" s="8"/>
      <c r="AT8" s="8"/>
      <c r="AU8" s="8"/>
      <c r="AV8" s="8"/>
      <c r="AW8" s="8"/>
      <c r="AX8" s="12"/>
    </row>
    <row r="9" spans="1:50" s="5" customFormat="1" ht="18" customHeight="1">
      <c r="A9" s="11"/>
      <c r="C9" s="13"/>
      <c r="D9" s="8"/>
      <c r="E9" s="68"/>
      <c r="F9" s="8"/>
      <c r="G9" s="8"/>
      <c r="H9" s="8"/>
      <c r="I9" s="8"/>
      <c r="J9" s="8"/>
      <c r="K9" s="8"/>
      <c r="L9" s="8"/>
      <c r="M9" s="8"/>
      <c r="N9" s="8"/>
      <c r="O9" s="3"/>
      <c r="P9" s="3"/>
      <c r="Q9" s="3"/>
      <c r="S9" s="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"/>
      <c r="AP9" s="8"/>
      <c r="AQ9" s="8"/>
      <c r="AR9" s="8"/>
      <c r="AU9" s="8"/>
      <c r="AV9" s="8"/>
      <c r="AW9" s="8"/>
      <c r="AX9" s="12"/>
    </row>
    <row r="10" spans="1:50" s="5" customFormat="1" ht="18" customHeight="1">
      <c r="A10" s="11"/>
      <c r="C10" s="13"/>
      <c r="D10" s="8"/>
      <c r="E10" s="68"/>
      <c r="F10" s="8"/>
      <c r="G10" s="8"/>
      <c r="H10" s="8"/>
      <c r="I10" s="8"/>
      <c r="J10" s="8"/>
      <c r="K10" s="8"/>
      <c r="L10" s="8"/>
      <c r="M10" s="8"/>
      <c r="N10" s="8"/>
      <c r="O10" s="3"/>
      <c r="P10" s="3"/>
      <c r="Q10" s="3"/>
      <c r="S10" s="3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12"/>
    </row>
    <row r="11" spans="1:50" s="22" customFormat="1" ht="18" customHeight="1">
      <c r="A11" s="69"/>
      <c r="B11" s="70"/>
      <c r="C11" s="70"/>
      <c r="D11" s="71"/>
      <c r="E11" s="71"/>
      <c r="F11" s="71"/>
      <c r="G11" s="71"/>
      <c r="H11" s="71"/>
      <c r="I11" s="71"/>
      <c r="J11" s="17"/>
      <c r="K11" s="17"/>
      <c r="L11" s="17"/>
      <c r="M11" s="17"/>
      <c r="N11" s="17"/>
      <c r="O11" s="17"/>
      <c r="P11" s="17"/>
      <c r="Q11" s="17"/>
      <c r="R11" s="7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71"/>
      <c r="AU11" s="71"/>
      <c r="AV11" s="71"/>
      <c r="AW11" s="71"/>
      <c r="AX11" s="31"/>
    </row>
    <row r="12" spans="1:50" s="22" customFormat="1" ht="18" customHeight="1">
      <c r="A12" s="19"/>
      <c r="B12" s="20"/>
      <c r="C12" s="20"/>
      <c r="D12" s="73"/>
      <c r="E12" s="73"/>
      <c r="F12" s="73"/>
      <c r="G12" s="73"/>
      <c r="H12" s="73"/>
      <c r="I12" s="215"/>
      <c r="J12" s="389" t="s">
        <v>85</v>
      </c>
      <c r="K12" s="390"/>
      <c r="L12" s="390"/>
      <c r="M12" s="390"/>
      <c r="N12" s="390"/>
      <c r="O12" s="390"/>
      <c r="P12" s="390"/>
      <c r="Q12" s="390"/>
      <c r="R12" s="390"/>
      <c r="S12" s="390"/>
      <c r="T12" s="390"/>
      <c r="U12" s="390"/>
      <c r="V12" s="390"/>
      <c r="W12" s="390"/>
      <c r="X12" s="390"/>
      <c r="Y12" s="390"/>
      <c r="Z12" s="390"/>
      <c r="AA12" s="390"/>
      <c r="AB12" s="390"/>
      <c r="AC12" s="390"/>
      <c r="AD12" s="390"/>
      <c r="AE12" s="390"/>
      <c r="AF12" s="390"/>
      <c r="AG12" s="390"/>
      <c r="AH12" s="390"/>
      <c r="AI12" s="390"/>
      <c r="AJ12" s="390"/>
      <c r="AK12" s="390"/>
      <c r="AL12" s="390"/>
      <c r="AM12" s="390"/>
      <c r="AN12" s="390"/>
      <c r="AO12" s="390"/>
      <c r="AP12" s="390"/>
      <c r="AQ12" s="390"/>
      <c r="AR12" s="390"/>
      <c r="AS12" s="391"/>
      <c r="AT12" s="73" t="s">
        <v>10</v>
      </c>
    </row>
    <row r="13" spans="1:50" s="22" customFormat="1" ht="27.95" customHeight="1">
      <c r="A13" s="23"/>
      <c r="B13" s="24" t="s">
        <v>4</v>
      </c>
      <c r="C13" s="74"/>
      <c r="D13" s="75" t="s">
        <v>5</v>
      </c>
      <c r="E13" s="75" t="s">
        <v>53</v>
      </c>
      <c r="F13" s="75" t="s">
        <v>6</v>
      </c>
      <c r="G13" s="75" t="s">
        <v>7</v>
      </c>
      <c r="H13" s="75" t="s">
        <v>8</v>
      </c>
      <c r="I13" s="75" t="s">
        <v>151</v>
      </c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121</v>
      </c>
      <c r="AN13" s="26" t="s">
        <v>122</v>
      </c>
      <c r="AO13" s="26" t="s">
        <v>71</v>
      </c>
      <c r="AP13" s="26" t="s">
        <v>72</v>
      </c>
      <c r="AQ13" s="26" t="s">
        <v>73</v>
      </c>
      <c r="AR13" s="26" t="s">
        <v>74</v>
      </c>
      <c r="AS13" s="26" t="s">
        <v>123</v>
      </c>
      <c r="AT13" s="75" t="s">
        <v>9</v>
      </c>
    </row>
    <row r="14" spans="1:50" s="22" customFormat="1" ht="18" customHeight="1">
      <c r="A14" s="27"/>
      <c r="B14" s="28" t="s">
        <v>16</v>
      </c>
      <c r="C14" s="29"/>
      <c r="D14" s="30"/>
      <c r="E14" s="30" t="s">
        <v>10</v>
      </c>
      <c r="F14" s="30"/>
      <c r="G14" s="30"/>
      <c r="H14" s="30"/>
      <c r="I14" s="30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82"/>
    </row>
    <row r="15" spans="1:50" s="22" customFormat="1" ht="18" customHeight="1">
      <c r="A15" s="27"/>
      <c r="B15" s="28" t="s">
        <v>17</v>
      </c>
      <c r="C15" s="29"/>
      <c r="D15" s="8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50" s="22" customFormat="1" ht="18" customHeight="1">
      <c r="A16" s="32"/>
      <c r="B16" s="33" t="s">
        <v>106</v>
      </c>
      <c r="C16" s="3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T16" s="62">
        <f>+IF('O2'!AO8&lt;&gt;"",IF((1+OUT_2_Check!$Q$4)*SUM('O2'!B8:AN8)&lt;'O2'!AO8,1,IF((1-OUT_2_Check!$Q$4)*SUM('O2'!B8:AN8)&gt;'O2'!AO8,1,0)),IF(SUM('O2'!B8:AN8)&lt;&gt;0,1,0))</f>
        <v>1</v>
      </c>
    </row>
    <row r="17" spans="1:46" s="22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62">
        <f>+IF('O2'!AO10&lt;&gt;"",IF((1+OUT_2_Check!$Q$4)*SUM('O2'!B10:AN10)&lt;'O2'!AO10,1,IF((1-OUT_2_Check!$Q$4)*SUM('O2'!B10:AN10)&gt;'O2'!AO10,1,0)),IF(SUM('O2'!B10:AN10)&lt;&gt;0,1,0))</f>
        <v>1</v>
      </c>
    </row>
    <row r="18" spans="1:46" s="22" customFormat="1" ht="18" customHeight="1">
      <c r="A18" s="35"/>
      <c r="B18" s="33" t="s">
        <v>108</v>
      </c>
      <c r="C18" s="34"/>
      <c r="D18" s="53"/>
      <c r="E18" s="12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62">
        <f>+IF('O2'!AO11&lt;&gt;"",IF((1+OUT_2_Check!$Q$4)*SUM('O2'!B11:AN11)&lt;'O2'!AO11,1,IF((1-OUT_2_Check!$Q$4)*SUM('O2'!B11:AN11)&gt;'O2'!AO11,1,0)),IF(SUM('O2'!B11:AN11)&lt;&gt;0,1,0))</f>
        <v>1</v>
      </c>
    </row>
    <row r="19" spans="1:46" s="22" customFormat="1" ht="18" customHeight="1">
      <c r="A19" s="35"/>
      <c r="B19" s="34" t="s">
        <v>11</v>
      </c>
      <c r="C19" s="34"/>
      <c r="D19" s="52">
        <f>+IF('O2'!B12&lt;&gt;"", IF((1+OUT_2_Check!$Q$4)*SUM('O2'!B8:B11)&lt;'O2'!B12,1,IF((1-OUT_2_Check!$Q$4)*SUM('O2'!B8:B11)&gt;'O2'!B12,1,0)),IF(SUM('O2'!B8:B11)&lt;&gt;0,1,0))</f>
        <v>0</v>
      </c>
      <c r="E19" s="52">
        <f>+IF('O2'!D12&lt;&gt;"", IF((1+OUT_2_Check!$Q$4)*SUM('O2'!D8:D11)&lt;'O2'!D12,1,IF((1-OUT_2_Check!$Q$4)*SUM('O2'!D8:D11)&gt;'O2'!D12,1,0)),IF(SUM('O2'!D8:D11)&lt;&gt;0,1,0))</f>
        <v>0</v>
      </c>
      <c r="F19" s="52">
        <f>+IF('O2'!E12&lt;&gt;"", IF((1+OUT_2_Check!$Q$4)*SUM('O2'!E8:E11)&lt;'O2'!E12,1,IF((1-OUT_2_Check!$Q$4)*SUM('O2'!E8:E11)&gt;'O2'!E12,1,0)),IF(SUM('O2'!E8:E11)&lt;&gt;0,1,0))</f>
        <v>0</v>
      </c>
      <c r="G19" s="52">
        <f>+IF('O2'!F12&lt;&gt;"", IF((1+OUT_2_Check!$Q$4)*SUM('O2'!F8:F11)&lt;'O2'!F12,1,IF((1-OUT_2_Check!$Q$4)*SUM('O2'!F8:F11)&gt;'O2'!F12,1,0)),IF(SUM('O2'!F8:F11)&lt;&gt;0,1,0))</f>
        <v>0</v>
      </c>
      <c r="H19" s="52">
        <f>+IF('O2'!G12&lt;&gt;"", IF((1+OUT_2_Check!$Q$4)*SUM('O2'!G8:G11)&lt;'O2'!G12,1,IF((1-OUT_2_Check!$Q$4)*SUM('O2'!G8:G11)&gt;'O2'!G12,1,0)),IF(SUM('O2'!G8:G11)&lt;&gt;0,1,0))</f>
        <v>0</v>
      </c>
      <c r="I19" s="52">
        <f>+IF('O2'!H12&lt;&gt;"", IF((1+OUT_2_Check!$Q$4)*SUM('O2'!H8:H11)&lt;'O2'!H12,1,IF((1-OUT_2_Check!$Q$4)*SUM('O2'!H8:H11)&gt;'O2'!H12,1,0)),IF(SUM('O2'!H8:H11)&lt;&gt;0,1,0))</f>
        <v>0</v>
      </c>
      <c r="J19" s="52">
        <f>+IF('O2'!I12&lt;&gt;"", IF((1+OUT_2_Check!$Q$4)*SUM('O2'!I8:I11)&lt;'O2'!I12,1,IF((1-OUT_2_Check!$Q$4)*SUM('O2'!I8:I11)&gt;'O2'!I12,1,0)),IF(SUM('O2'!I8:I11)&lt;&gt;0,1,0))</f>
        <v>0</v>
      </c>
      <c r="K19" s="52">
        <f>+IF('O2'!K12&lt;&gt;"", IF((1+OUT_2_Check!$Q$4)*SUM('O2'!K8:K11)&lt;'O2'!K12,1,IF((1-OUT_2_Check!$Q$4)*SUM('O2'!K8:K11)&gt;'O2'!K12,1,0)),IF(SUM('O2'!K8:K11)&lt;&gt;0,1,0))</f>
        <v>0</v>
      </c>
      <c r="L19" s="52">
        <f>+IF('O2'!L12&lt;&gt;"", IF((1+OUT_2_Check!$Q$4)*SUM('O2'!L8:L11)&lt;'O2'!L12,1,IF((1-OUT_2_Check!$Q$4)*SUM('O2'!L8:L11)&gt;'O2'!L12,1,0)),IF(SUM('O2'!L8:L11)&lt;&gt;0,1,0))</f>
        <v>0</v>
      </c>
      <c r="M19" s="52">
        <f>+IF('O2'!M12&lt;&gt;"", IF((1+OUT_2_Check!$Q$4)*SUM('O2'!M8:M11)&lt;'O2'!M12,1,IF((1-OUT_2_Check!$Q$4)*SUM('O2'!M8:M11)&gt;'O2'!M12,1,0)),IF(SUM('O2'!M8:M11)&lt;&gt;0,1,0))</f>
        <v>0</v>
      </c>
      <c r="N19" s="52">
        <f>+IF('O2'!N12&lt;&gt;"", IF((1+OUT_2_Check!$Q$4)*SUM('O2'!N8:N11)&lt;'O2'!N12,1,IF((1-OUT_2_Check!$Q$4)*SUM('O2'!N8:N11)&gt;'O2'!N12,1,0)),IF(SUM('O2'!N8:N11)&lt;&gt;0,1,0))</f>
        <v>0</v>
      </c>
      <c r="O19" s="52">
        <f>+IF('O2'!O12&lt;&gt;"", IF((1+OUT_2_Check!$Q$4)*SUM('O2'!O8:O11)&lt;'O2'!O12,1,IF((1-OUT_2_Check!$Q$4)*SUM('O2'!O8:O11)&gt;'O2'!O12,1,0)),IF(SUM('O2'!O8:O11)&lt;&gt;0,1,0))</f>
        <v>0</v>
      </c>
      <c r="P19" s="52">
        <f>+IF('O2'!P12&lt;&gt;"", IF((1+OUT_2_Check!$Q$4)*SUM('O2'!P8:P11)&lt;'O2'!P12,1,IF((1-OUT_2_Check!$Q$4)*SUM('O2'!P8:P11)&gt;'O2'!P12,1,0)),IF(SUM('O2'!P8:P11)&lt;&gt;0,1,0))</f>
        <v>0</v>
      </c>
      <c r="Q19" s="52">
        <f>+IF('O2'!Q12&lt;&gt;"", IF((1+OUT_2_Check!$Q$4)*SUM('O2'!Q8:Q11)&lt;'O2'!Q12,1,IF((1-OUT_2_Check!$Q$4)*SUM('O2'!Q8:Q11)&gt;'O2'!Q12,1,0)),IF(SUM('O2'!Q8:Q11)&lt;&gt;0,1,0))</f>
        <v>0</v>
      </c>
      <c r="R19" s="52">
        <f>+IF('O2'!R12&lt;&gt;"", IF((1+OUT_2_Check!$Q$4)*SUM('O2'!R8:R11)&lt;'O2'!R12,1,IF((1-OUT_2_Check!$Q$4)*SUM('O2'!R8:R11)&gt;'O2'!R12,1,0)),IF(SUM('O2'!R8:R11)&lt;&gt;0,1,0))</f>
        <v>0</v>
      </c>
      <c r="S19" s="52">
        <f>+IF('O2'!S12&lt;&gt;"", IF((1+OUT_2_Check!$Q$4)*SUM('O2'!S8:S11)&lt;'O2'!S12,1,IF((1-OUT_2_Check!$Q$4)*SUM('O2'!S8:S11)&gt;'O2'!S12,1,0)),IF(SUM('O2'!S8:S11)&lt;&gt;0,1,0))</f>
        <v>0</v>
      </c>
      <c r="T19" s="52" t="e">
        <f>+IF('O2'!#REF!&lt;&gt;"", IF((1+OUT_2_Check!$Q$4)*SUM('O2'!#REF!)&lt;'O2'!#REF!,1,IF((1-OUT_2_Check!$Q$4)*SUM('O2'!#REF!)&gt;'O2'!#REF!,1,0)),IF(SUM('O2'!#REF!)&lt;&gt;0,1,0))</f>
        <v>#REF!</v>
      </c>
      <c r="U19" s="52">
        <f>+IF('O2'!T12&lt;&gt;"", IF((1+OUT_2_Check!$Q$4)*SUM('O2'!T8:T11)&lt;'O2'!T12,1,IF((1-OUT_2_Check!$Q$4)*SUM('O2'!T8:T11)&gt;'O2'!T12,1,0)),IF(SUM('O2'!T8:T11)&lt;&gt;0,1,0))</f>
        <v>0</v>
      </c>
      <c r="V19" s="52">
        <f>+IF('O2'!U12&lt;&gt;"", IF((1+OUT_2_Check!$Q$4)*SUM('O2'!U8:U11)&lt;'O2'!U12,1,IF((1-OUT_2_Check!$Q$4)*SUM('O2'!U8:U11)&gt;'O2'!U12,1,0)),IF(SUM('O2'!U8:U11)&lt;&gt;0,1,0))</f>
        <v>0</v>
      </c>
      <c r="W19" s="52">
        <f>+IF('O2'!V12&lt;&gt;"", IF((1+OUT_2_Check!$Q$4)*SUM('O2'!V8:V11)&lt;'O2'!V12,1,IF((1-OUT_2_Check!$Q$4)*SUM('O2'!V8:V11)&gt;'O2'!V12,1,0)),IF(SUM('O2'!V8:V11)&lt;&gt;0,1,0))</f>
        <v>0</v>
      </c>
      <c r="X19" s="52">
        <f>+IF('O2'!W12&lt;&gt;"", IF((1+OUT_2_Check!$Q$4)*SUM('O2'!W8:W11)&lt;'O2'!W12,1,IF((1-OUT_2_Check!$Q$4)*SUM('O2'!W8:W11)&gt;'O2'!W12,1,0)),IF(SUM('O2'!W8:W11)&lt;&gt;0,1,0))</f>
        <v>0</v>
      </c>
      <c r="Y19" s="52" t="e">
        <f>+IF('O2'!#REF!&lt;&gt;"", IF((1+OUT_2_Check!$Q$4)*SUM('O2'!#REF!)&lt;'O2'!#REF!,1,IF((1-OUT_2_Check!$Q$4)*SUM('O2'!#REF!)&gt;'O2'!#REF!,1,0)),IF(SUM('O2'!#REF!)&lt;&gt;0,1,0))</f>
        <v>#REF!</v>
      </c>
      <c r="Z19" s="52" t="e">
        <f>+IF('O2'!#REF!&lt;&gt;"", IF((1+OUT_2_Check!$Q$4)*SUM('O2'!#REF!)&lt;'O2'!#REF!,1,IF((1-OUT_2_Check!$Q$4)*SUM('O2'!#REF!)&gt;'O2'!#REF!,1,0)),IF(SUM('O2'!#REF!)&lt;&gt;0,1,0))</f>
        <v>#REF!</v>
      </c>
      <c r="AA19" s="52">
        <f>+IF('O2'!X12&lt;&gt;"", IF((1+OUT_2_Check!$Q$4)*SUM('O2'!X8:X11)&lt;'O2'!X12,1,IF((1-OUT_2_Check!$Q$4)*SUM('O2'!X8:X11)&gt;'O2'!X12,1,0)),IF(SUM('O2'!X8:X11)&lt;&gt;0,1,0))</f>
        <v>0</v>
      </c>
      <c r="AB19" s="52">
        <f>+IF('O2'!Y12&lt;&gt;"", IF((1+OUT_2_Check!$Q$4)*SUM('O2'!Y8:Y11)&lt;'O2'!Y12,1,IF((1-OUT_2_Check!$Q$4)*SUM('O2'!Y8:Y11)&gt;'O2'!Y12,1,0)),IF(SUM('O2'!Y8:Y11)&lt;&gt;0,1,0))</f>
        <v>0</v>
      </c>
      <c r="AC19" s="52">
        <f>+IF('O2'!Z12&lt;&gt;"", IF((1+OUT_2_Check!$Q$4)*SUM('O2'!Z8:Z11)&lt;'O2'!Z12,1,IF((1-OUT_2_Check!$Q$4)*SUM('O2'!Z8:Z11)&gt;'O2'!Z12,1,0)),IF(SUM('O2'!Z8:Z11)&lt;&gt;0,1,0))</f>
        <v>0</v>
      </c>
      <c r="AD19" s="52">
        <f>+IF('O2'!AA12&lt;&gt;"", IF((1+OUT_2_Check!$Q$4)*SUM('O2'!AA8:AA11)&lt;'O2'!AA12,1,IF((1-OUT_2_Check!$Q$4)*SUM('O2'!AA8:AA11)&gt;'O2'!AA12,1,0)),IF(SUM('O2'!AA8:AA11)&lt;&gt;0,1,0))</f>
        <v>0</v>
      </c>
      <c r="AE19" s="52">
        <f>+IF('O2'!AB12&lt;&gt;"", IF((1+OUT_2_Check!$Q$4)*SUM('O2'!AB8:AB11)&lt;'O2'!AB12,1,IF((1-OUT_2_Check!$Q$4)*SUM('O2'!AB8:AB11)&gt;'O2'!AB12,1,0)),IF(SUM('O2'!AB8:AB11)&lt;&gt;0,1,0))</f>
        <v>0</v>
      </c>
      <c r="AF19" s="52">
        <f>+IF('O2'!AC12&lt;&gt;"", IF((1+OUT_2_Check!$Q$4)*SUM('O2'!AC8:AC11)&lt;'O2'!AC12,1,IF((1-OUT_2_Check!$Q$4)*SUM('O2'!AC8:AC11)&gt;'O2'!AC12,1,0)),IF(SUM('O2'!AC8:AC11)&lt;&gt;0,1,0))</f>
        <v>0</v>
      </c>
      <c r="AG19" s="52">
        <f>+IF('O2'!AD12&lt;&gt;"", IF((1+OUT_2_Check!$Q$4)*SUM('O2'!AD8:AD11)&lt;'O2'!AD12,1,IF((1-OUT_2_Check!$Q$4)*SUM('O2'!AD8:AD11)&gt;'O2'!AD12,1,0)),IF(SUM('O2'!AD8:AD11)&lt;&gt;0,1,0))</f>
        <v>0</v>
      </c>
      <c r="AH19" s="52">
        <f>+IF('O2'!AE12&lt;&gt;"", IF((1+OUT_2_Check!$Q$4)*SUM('O2'!AE8:AE11)&lt;'O2'!AE12,1,IF((1-OUT_2_Check!$Q$4)*SUM('O2'!AE8:AE11)&gt;'O2'!AE12,1,0)),IF(SUM('O2'!AE8:AE11)&lt;&gt;0,1,0))</f>
        <v>0</v>
      </c>
      <c r="AI19" s="52">
        <f>+IF('O2'!AF12&lt;&gt;"", IF((1+OUT_2_Check!$Q$4)*SUM('O2'!AF8:AF11)&lt;'O2'!AF12,1,IF((1-OUT_2_Check!$Q$4)*SUM('O2'!AF8:AF11)&gt;'O2'!AF12,1,0)),IF(SUM('O2'!AF8:AF11)&lt;&gt;0,1,0))</f>
        <v>0</v>
      </c>
      <c r="AJ19" s="52">
        <f>+IF('O2'!AG12&lt;&gt;"", IF((1+OUT_2_Check!$Q$4)*SUM('O2'!AG8:AG11)&lt;'O2'!AG12,1,IF((1-OUT_2_Check!$Q$4)*SUM('O2'!AG8:AG11)&gt;'O2'!AG12,1,0)),IF(SUM('O2'!AG8:AG11)&lt;&gt;0,1,0))</f>
        <v>0</v>
      </c>
      <c r="AK19" s="52">
        <f>+IF('O2'!AH12&lt;&gt;"", IF((1+OUT_2_Check!$Q$4)*SUM('O2'!AH8:AH11)&lt;'O2'!AH12,1,IF((1-OUT_2_Check!$Q$4)*SUM('O2'!AH8:AH11)&gt;'O2'!AH12,1,0)),IF(SUM('O2'!AH8:AH11)&lt;&gt;0,1,0))</f>
        <v>0</v>
      </c>
      <c r="AL19" s="52">
        <f>+IF('O2'!AI12&lt;&gt;"", IF((1+OUT_2_Check!$Q$4)*SUM('O2'!AI8:AI11)&lt;'O2'!AI12,1,IF((1-OUT_2_Check!$Q$4)*SUM('O2'!AI8:AI11)&gt;'O2'!AI12,1,0)),IF(SUM('O2'!AI8:AI11)&lt;&gt;0,1,0))</f>
        <v>0</v>
      </c>
      <c r="AM19" s="52">
        <f>+IF('O2'!AJ12&lt;&gt;"", IF((1+OUT_2_Check!$Q$4)*SUM('O2'!AJ8:AJ11)&lt;'O2'!AJ12,1,IF((1-OUT_2_Check!$Q$4)*SUM('O2'!AJ8:AJ11)&gt;'O2'!AJ12,1,0)),IF(SUM('O2'!AJ8:AJ11)&lt;&gt;0,1,0))</f>
        <v>0</v>
      </c>
      <c r="AN19" s="52" t="e">
        <f>+IF('O2'!#REF!&lt;&gt;"", IF((1+OUT_2_Check!$Q$4)*SUM('O2'!#REF!)&lt;'O2'!#REF!,1,IF((1-OUT_2_Check!$Q$4)*SUM('O2'!#REF!)&gt;'O2'!#REF!,1,0)),IF(SUM('O2'!#REF!)&lt;&gt;0,1,0))</f>
        <v>#REF!</v>
      </c>
      <c r="AO19" s="52" t="e">
        <f>+IF('O2'!#REF!&lt;&gt;"", IF((1+OUT_2_Check!$Q$4)*SUM('O2'!#REF!)&lt;'O2'!#REF!,1,IF((1-OUT_2_Check!$Q$4)*SUM('O2'!#REF!)&gt;'O2'!#REF!,1,0)),IF(SUM('O2'!#REF!)&lt;&gt;0,1,0))</f>
        <v>#REF!</v>
      </c>
      <c r="AP19" s="52">
        <f>+IF('O2'!AK12&lt;&gt;"", IF((1+OUT_2_Check!$Q$4)*SUM('O2'!AK8:AK11)&lt;'O2'!AK12,1,IF((1-OUT_2_Check!$Q$4)*SUM('O2'!AK8:AK11)&gt;'O2'!AK12,1,0)),IF(SUM('O2'!AK8:AK11)&lt;&gt;0,1,0))</f>
        <v>0</v>
      </c>
      <c r="AQ19" s="52">
        <f>+IF('O2'!AL12&lt;&gt;"", IF((1+OUT_2_Check!$Q$4)*SUM('O2'!AL8:AL11)&lt;'O2'!AL12,1,IF((1-OUT_2_Check!$Q$4)*SUM('O2'!AL8:AL11)&gt;'O2'!AL12,1,0)),IF(SUM('O2'!AL8:AL11)&lt;&gt;0,1,0))</f>
        <v>0</v>
      </c>
      <c r="AR19" s="52">
        <f>+IF('O2'!AM12&lt;&gt;"", IF((1+OUT_2_Check!$Q$4)*SUM('O2'!AM8:AM11)&lt;'O2'!AM12,1,IF((1-OUT_2_Check!$Q$4)*SUM('O2'!AM8:AM11)&gt;'O2'!AM12,1,0)),IF(SUM('O2'!AM8:AM11)&lt;&gt;0,1,0))</f>
        <v>0</v>
      </c>
      <c r="AS19" s="52">
        <f>+IF('O2'!AN12&lt;&gt;"", IF((1+OUT_2_Check!$Q$4)*SUM('O2'!AN8:AN11)&lt;'O2'!AN12,1,IF((1-OUT_2_Check!$Q$4)*SUM('O2'!AN8:AN11)&gt;'O2'!AN12,1,0)),IF(SUM('O2'!AN8:AN11)&lt;&gt;0,1,0))</f>
        <v>0</v>
      </c>
      <c r="AT19" s="62">
        <f>+IF('O2'!AO12&lt;&gt;"",IF((1+OUT_2_Check!$Q$4)*SUM('O2'!B12:AN12)&lt;'O2'!AO12,1,IF((1-OUT_2_Check!$Q$4)*SUM('O2'!B12:AN12)&gt;'O2'!AO12,1,0)),IF(SUM('O2'!B12:AN12)&lt;&gt;0,1,0))</f>
        <v>1</v>
      </c>
    </row>
    <row r="20" spans="1:46" s="22" customFormat="1" ht="18" customHeight="1">
      <c r="A20" s="35"/>
      <c r="B20" s="37"/>
      <c r="C20" s="3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22" customFormat="1" ht="18" customHeight="1">
      <c r="A21" s="27"/>
      <c r="B21" s="28" t="s">
        <v>26</v>
      </c>
      <c r="C21" s="29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</row>
    <row r="22" spans="1:46" s="22" customFormat="1" ht="18" customHeight="1">
      <c r="A22" s="32"/>
      <c r="B22" s="33" t="s">
        <v>106</v>
      </c>
      <c r="C22" s="3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2">
        <f>+IF('O2'!AO14&lt;&gt;"",IF((1+OUT_2_Check!$Q$4)*SUM('O2'!B14:AN14)&lt;'O2'!AO14,1,IF((1-OUT_2_Check!$Q$4)*SUM('O2'!B14:AN14)&gt;'O2'!AO14,1,0)),IF(SUM('O2'!B14:AN14)&lt;&gt;0,1,0))</f>
        <v>1</v>
      </c>
    </row>
    <row r="23" spans="1:46" s="22" customFormat="1" ht="18" customHeight="1">
      <c r="A23" s="35"/>
      <c r="B23" s="33" t="s">
        <v>107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2">
        <f>+IF('O2'!AO16&lt;&gt;"",IF((1+OUT_2_Check!$Q$4)*SUM('O2'!B16:AN16)&lt;'O2'!AO16,1,IF((1-OUT_2_Check!$Q$4)*SUM('O2'!B16:AN16)&gt;'O2'!AO16,1,0)),IF(SUM('O2'!B16:AN16)&lt;&gt;0,1,0))</f>
        <v>1</v>
      </c>
    </row>
    <row r="24" spans="1:46" s="22" customFormat="1" ht="18" customHeight="1">
      <c r="A24" s="35"/>
      <c r="B24" s="33" t="s">
        <v>108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2">
        <f>+IF('O2'!AO17&lt;&gt;"",IF((1+OUT_2_Check!$Q$4)*SUM('O2'!B17:AN17)&lt;'O2'!AO17,1,IF((1-OUT_2_Check!$Q$4)*SUM('O2'!B17:AN17)&gt;'O2'!AO17,1,0)),IF(SUM('O2'!B17:AN17)&lt;&gt;0,1,0))</f>
        <v>1</v>
      </c>
    </row>
    <row r="25" spans="1:46" s="22" customFormat="1" ht="18" customHeight="1">
      <c r="A25" s="32"/>
      <c r="B25" s="34" t="s">
        <v>11</v>
      </c>
      <c r="C25" s="34"/>
      <c r="D25" s="52">
        <f>+IF('O2'!B18&lt;&gt;"", IF((1+OUT_2_Check!$Q$4)*SUM('O2'!B14:B17)&lt;'O2'!B18,1,IF((1-OUT_2_Check!$Q$4)*SUM('O2'!B14:B17)&gt;'O2'!B18,1,0)),IF(SUM('O2'!B14:B17)&lt;&gt;0,1,0))</f>
        <v>0</v>
      </c>
      <c r="E25" s="52">
        <f>+IF('O2'!D18&lt;&gt;"", IF((1+OUT_2_Check!$Q$4)*SUM('O2'!D14:D17)&lt;'O2'!D18,1,IF((1-OUT_2_Check!$Q$4)*SUM('O2'!D14:D17)&gt;'O2'!D18,1,0)),IF(SUM('O2'!D14:D17)&lt;&gt;0,1,0))</f>
        <v>0</v>
      </c>
      <c r="F25" s="52">
        <f>+IF('O2'!E18&lt;&gt;"", IF((1+OUT_2_Check!$Q$4)*SUM('O2'!E14:E17)&lt;'O2'!E18,1,IF((1-OUT_2_Check!$Q$4)*SUM('O2'!E14:E17)&gt;'O2'!E18,1,0)),IF(SUM('O2'!E14:E17)&lt;&gt;0,1,0))</f>
        <v>0</v>
      </c>
      <c r="G25" s="52">
        <f>+IF('O2'!F18&lt;&gt;"", IF((1+OUT_2_Check!$Q$4)*SUM('O2'!F14:F17)&lt;'O2'!F18,1,IF((1-OUT_2_Check!$Q$4)*SUM('O2'!F14:F17)&gt;'O2'!F18,1,0)),IF(SUM('O2'!F14:F17)&lt;&gt;0,1,0))</f>
        <v>0</v>
      </c>
      <c r="H25" s="52">
        <f>+IF('O2'!G18&lt;&gt;"", IF((1+OUT_2_Check!$Q$4)*SUM('O2'!G14:G17)&lt;'O2'!G18,1,IF((1-OUT_2_Check!$Q$4)*SUM('O2'!G14:G17)&gt;'O2'!G18,1,0)),IF(SUM('O2'!G14:G17)&lt;&gt;0,1,0))</f>
        <v>0</v>
      </c>
      <c r="I25" s="52">
        <f>+IF('O2'!H18&lt;&gt;"", IF((1+OUT_2_Check!$Q$4)*SUM('O2'!H14:H17)&lt;'O2'!H18,1,IF((1-OUT_2_Check!$Q$4)*SUM('O2'!H14:H17)&gt;'O2'!H18,1,0)),IF(SUM('O2'!H14:H17)&lt;&gt;0,1,0))</f>
        <v>0</v>
      </c>
      <c r="J25" s="52">
        <f>+IF('O2'!I18&lt;&gt;"", IF((1+OUT_2_Check!$Q$4)*SUM('O2'!I14:I17)&lt;'O2'!I18,1,IF((1-OUT_2_Check!$Q$4)*SUM('O2'!I14:I17)&gt;'O2'!I18,1,0)),IF(SUM('O2'!I14:I17)&lt;&gt;0,1,0))</f>
        <v>0</v>
      </c>
      <c r="K25" s="52">
        <f>+IF('O2'!K18&lt;&gt;"", IF((1+OUT_2_Check!$Q$4)*SUM('O2'!K14:K17)&lt;'O2'!K18,1,IF((1-OUT_2_Check!$Q$4)*SUM('O2'!K14:K17)&gt;'O2'!K18,1,0)),IF(SUM('O2'!K14:K17)&lt;&gt;0,1,0))</f>
        <v>0</v>
      </c>
      <c r="L25" s="52">
        <f>+IF('O2'!L18&lt;&gt;"", IF((1+OUT_2_Check!$Q$4)*SUM('O2'!L14:L17)&lt;'O2'!L18,1,IF((1-OUT_2_Check!$Q$4)*SUM('O2'!L14:L17)&gt;'O2'!L18,1,0)),IF(SUM('O2'!L14:L17)&lt;&gt;0,1,0))</f>
        <v>0</v>
      </c>
      <c r="M25" s="52">
        <f>+IF('O2'!M18&lt;&gt;"", IF((1+OUT_2_Check!$Q$4)*SUM('O2'!M14:M17)&lt;'O2'!M18,1,IF((1-OUT_2_Check!$Q$4)*SUM('O2'!M14:M17)&gt;'O2'!M18,1,0)),IF(SUM('O2'!M14:M17)&lt;&gt;0,1,0))</f>
        <v>0</v>
      </c>
      <c r="N25" s="52">
        <f>+IF('O2'!N18&lt;&gt;"", IF((1+OUT_2_Check!$Q$4)*SUM('O2'!N14:N17)&lt;'O2'!N18,1,IF((1-OUT_2_Check!$Q$4)*SUM('O2'!N14:N17)&gt;'O2'!N18,1,0)),IF(SUM('O2'!N14:N17)&lt;&gt;0,1,0))</f>
        <v>0</v>
      </c>
      <c r="O25" s="52">
        <f>+IF('O2'!O18&lt;&gt;"", IF((1+OUT_2_Check!$Q$4)*SUM('O2'!O14:O17)&lt;'O2'!O18,1,IF((1-OUT_2_Check!$Q$4)*SUM('O2'!O14:O17)&gt;'O2'!O18,1,0)),IF(SUM('O2'!O14:O17)&lt;&gt;0,1,0))</f>
        <v>0</v>
      </c>
      <c r="P25" s="52">
        <f>+IF('O2'!P18&lt;&gt;"", IF((1+OUT_2_Check!$Q$4)*SUM('O2'!P14:P17)&lt;'O2'!P18,1,IF((1-OUT_2_Check!$Q$4)*SUM('O2'!P14:P17)&gt;'O2'!P18,1,0)),IF(SUM('O2'!P14:P17)&lt;&gt;0,1,0))</f>
        <v>0</v>
      </c>
      <c r="Q25" s="52">
        <f>+IF('O2'!Q18&lt;&gt;"", IF((1+OUT_2_Check!$Q$4)*SUM('O2'!Q14:Q17)&lt;'O2'!Q18,1,IF((1-OUT_2_Check!$Q$4)*SUM('O2'!Q14:Q17)&gt;'O2'!Q18,1,0)),IF(SUM('O2'!Q14:Q17)&lt;&gt;0,1,0))</f>
        <v>0</v>
      </c>
      <c r="R25" s="52">
        <f>+IF('O2'!R18&lt;&gt;"", IF((1+OUT_2_Check!$Q$4)*SUM('O2'!R14:R17)&lt;'O2'!R18,1,IF((1-OUT_2_Check!$Q$4)*SUM('O2'!R14:R17)&gt;'O2'!R18,1,0)),IF(SUM('O2'!R14:R17)&lt;&gt;0,1,0))</f>
        <v>0</v>
      </c>
      <c r="S25" s="52">
        <f>+IF('O2'!S18&lt;&gt;"", IF((1+OUT_2_Check!$Q$4)*SUM('O2'!S14:S17)&lt;'O2'!S18,1,IF((1-OUT_2_Check!$Q$4)*SUM('O2'!S14:S17)&gt;'O2'!S18,1,0)),IF(SUM('O2'!S14:S17)&lt;&gt;0,1,0))</f>
        <v>0</v>
      </c>
      <c r="T25" s="52" t="e">
        <f>+IF('O2'!#REF!&lt;&gt;"", IF((1+OUT_2_Check!$Q$4)*SUM('O2'!#REF!)&lt;'O2'!#REF!,1,IF((1-OUT_2_Check!$Q$4)*SUM('O2'!#REF!)&gt;'O2'!#REF!,1,0)),IF(SUM('O2'!#REF!)&lt;&gt;0,1,0))</f>
        <v>#REF!</v>
      </c>
      <c r="U25" s="52">
        <f>+IF('O2'!T18&lt;&gt;"", IF((1+OUT_2_Check!$Q$4)*SUM('O2'!T14:T17)&lt;'O2'!T18,1,IF((1-OUT_2_Check!$Q$4)*SUM('O2'!T14:T17)&gt;'O2'!T18,1,0)),IF(SUM('O2'!T14:T17)&lt;&gt;0,1,0))</f>
        <v>0</v>
      </c>
      <c r="V25" s="52">
        <f>+IF('O2'!U18&lt;&gt;"", IF((1+OUT_2_Check!$Q$4)*SUM('O2'!U14:U17)&lt;'O2'!U18,1,IF((1-OUT_2_Check!$Q$4)*SUM('O2'!U14:U17)&gt;'O2'!U18,1,0)),IF(SUM('O2'!U14:U17)&lt;&gt;0,1,0))</f>
        <v>0</v>
      </c>
      <c r="W25" s="52">
        <f>+IF('O2'!V18&lt;&gt;"", IF((1+OUT_2_Check!$Q$4)*SUM('O2'!V14:V17)&lt;'O2'!V18,1,IF((1-OUT_2_Check!$Q$4)*SUM('O2'!V14:V17)&gt;'O2'!V18,1,0)),IF(SUM('O2'!V14:V17)&lt;&gt;0,1,0))</f>
        <v>0</v>
      </c>
      <c r="X25" s="52">
        <f>+IF('O2'!W18&lt;&gt;"", IF((1+OUT_2_Check!$Q$4)*SUM('O2'!W14:W17)&lt;'O2'!W18,1,IF((1-OUT_2_Check!$Q$4)*SUM('O2'!W14:W17)&gt;'O2'!W18,1,0)),IF(SUM('O2'!W14:W17)&lt;&gt;0,1,0))</f>
        <v>0</v>
      </c>
      <c r="Y25" s="52" t="e">
        <f>+IF('O2'!#REF!&lt;&gt;"", IF((1+OUT_2_Check!$Q$4)*SUM('O2'!#REF!)&lt;'O2'!#REF!,1,IF((1-OUT_2_Check!$Q$4)*SUM('O2'!#REF!)&gt;'O2'!#REF!,1,0)),IF(SUM('O2'!#REF!)&lt;&gt;0,1,0))</f>
        <v>#REF!</v>
      </c>
      <c r="Z25" s="52" t="e">
        <f>+IF('O2'!#REF!&lt;&gt;"", IF((1+OUT_2_Check!$Q$4)*SUM('O2'!#REF!)&lt;'O2'!#REF!,1,IF((1-OUT_2_Check!$Q$4)*SUM('O2'!#REF!)&gt;'O2'!#REF!,1,0)),IF(SUM('O2'!#REF!)&lt;&gt;0,1,0))</f>
        <v>#REF!</v>
      </c>
      <c r="AA25" s="52">
        <f>+IF('O2'!X18&lt;&gt;"", IF((1+OUT_2_Check!$Q$4)*SUM('O2'!X14:X17)&lt;'O2'!X18,1,IF((1-OUT_2_Check!$Q$4)*SUM('O2'!X14:X17)&gt;'O2'!X18,1,0)),IF(SUM('O2'!X14:X17)&lt;&gt;0,1,0))</f>
        <v>0</v>
      </c>
      <c r="AB25" s="52">
        <f>+IF('O2'!Y18&lt;&gt;"", IF((1+OUT_2_Check!$Q$4)*SUM('O2'!Y14:Y17)&lt;'O2'!Y18,1,IF((1-OUT_2_Check!$Q$4)*SUM('O2'!Y14:Y17)&gt;'O2'!Y18,1,0)),IF(SUM('O2'!Y14:Y17)&lt;&gt;0,1,0))</f>
        <v>0</v>
      </c>
      <c r="AC25" s="52">
        <f>+IF('O2'!Z18&lt;&gt;"", IF((1+OUT_2_Check!$Q$4)*SUM('O2'!Z14:Z17)&lt;'O2'!Z18,1,IF((1-OUT_2_Check!$Q$4)*SUM('O2'!Z14:Z17)&gt;'O2'!Z18,1,0)),IF(SUM('O2'!Z14:Z17)&lt;&gt;0,1,0))</f>
        <v>0</v>
      </c>
      <c r="AD25" s="52">
        <f>+IF('O2'!AA18&lt;&gt;"", IF((1+OUT_2_Check!$Q$4)*SUM('O2'!AA14:AA17)&lt;'O2'!AA18,1,IF((1-OUT_2_Check!$Q$4)*SUM('O2'!AA14:AA17)&gt;'O2'!AA18,1,0)),IF(SUM('O2'!AA14:AA17)&lt;&gt;0,1,0))</f>
        <v>0</v>
      </c>
      <c r="AE25" s="52">
        <f>+IF('O2'!AB18&lt;&gt;"", IF((1+OUT_2_Check!$Q$4)*SUM('O2'!AB14:AB17)&lt;'O2'!AB18,1,IF((1-OUT_2_Check!$Q$4)*SUM('O2'!AB14:AB17)&gt;'O2'!AB18,1,0)),IF(SUM('O2'!AB14:AB17)&lt;&gt;0,1,0))</f>
        <v>0</v>
      </c>
      <c r="AF25" s="52">
        <f>+IF('O2'!AC18&lt;&gt;"", IF((1+OUT_2_Check!$Q$4)*SUM('O2'!AC14:AC17)&lt;'O2'!AC18,1,IF((1-OUT_2_Check!$Q$4)*SUM('O2'!AC14:AC17)&gt;'O2'!AC18,1,0)),IF(SUM('O2'!AC14:AC17)&lt;&gt;0,1,0))</f>
        <v>0</v>
      </c>
      <c r="AG25" s="52">
        <f>+IF('O2'!AD18&lt;&gt;"", IF((1+OUT_2_Check!$Q$4)*SUM('O2'!AD14:AD17)&lt;'O2'!AD18,1,IF((1-OUT_2_Check!$Q$4)*SUM('O2'!AD14:AD17)&gt;'O2'!AD18,1,0)),IF(SUM('O2'!AD14:AD17)&lt;&gt;0,1,0))</f>
        <v>0</v>
      </c>
      <c r="AH25" s="52">
        <f>+IF('O2'!AE18&lt;&gt;"", IF((1+OUT_2_Check!$Q$4)*SUM('O2'!AE14:AE17)&lt;'O2'!AE18,1,IF((1-OUT_2_Check!$Q$4)*SUM('O2'!AE14:AE17)&gt;'O2'!AE18,1,0)),IF(SUM('O2'!AE14:AE17)&lt;&gt;0,1,0))</f>
        <v>0</v>
      </c>
      <c r="AI25" s="52">
        <f>+IF('O2'!AF18&lt;&gt;"", IF((1+OUT_2_Check!$Q$4)*SUM('O2'!AF14:AF17)&lt;'O2'!AF18,1,IF((1-OUT_2_Check!$Q$4)*SUM('O2'!AF14:AF17)&gt;'O2'!AF18,1,0)),IF(SUM('O2'!AF14:AF17)&lt;&gt;0,1,0))</f>
        <v>0</v>
      </c>
      <c r="AJ25" s="52">
        <f>+IF('O2'!AG18&lt;&gt;"", IF((1+OUT_2_Check!$Q$4)*SUM('O2'!AG14:AG17)&lt;'O2'!AG18,1,IF((1-OUT_2_Check!$Q$4)*SUM('O2'!AG14:AG17)&gt;'O2'!AG18,1,0)),IF(SUM('O2'!AG14:AG17)&lt;&gt;0,1,0))</f>
        <v>0</v>
      </c>
      <c r="AK25" s="52">
        <f>+IF('O2'!AH18&lt;&gt;"", IF((1+OUT_2_Check!$Q$4)*SUM('O2'!AH14:AH17)&lt;'O2'!AH18,1,IF((1-OUT_2_Check!$Q$4)*SUM('O2'!AH14:AH17)&gt;'O2'!AH18,1,0)),IF(SUM('O2'!AH14:AH17)&lt;&gt;0,1,0))</f>
        <v>0</v>
      </c>
      <c r="AL25" s="52">
        <f>+IF('O2'!AI18&lt;&gt;"", IF((1+OUT_2_Check!$Q$4)*SUM('O2'!AI14:AI17)&lt;'O2'!AI18,1,IF((1-OUT_2_Check!$Q$4)*SUM('O2'!AI14:AI17)&gt;'O2'!AI18,1,0)),IF(SUM('O2'!AI14:AI17)&lt;&gt;0,1,0))</f>
        <v>0</v>
      </c>
      <c r="AM25" s="52">
        <f>+IF('O2'!AJ18&lt;&gt;"", IF((1+OUT_2_Check!$Q$4)*SUM('O2'!AJ14:AJ17)&lt;'O2'!AJ18,1,IF((1-OUT_2_Check!$Q$4)*SUM('O2'!AJ14:AJ17)&gt;'O2'!AJ18,1,0)),IF(SUM('O2'!AJ14:AJ17)&lt;&gt;0,1,0))</f>
        <v>0</v>
      </c>
      <c r="AN25" s="52" t="e">
        <f>+IF('O2'!#REF!&lt;&gt;"", IF((1+OUT_2_Check!$Q$4)*SUM('O2'!#REF!)&lt;'O2'!#REF!,1,IF((1-OUT_2_Check!$Q$4)*SUM('O2'!#REF!)&gt;'O2'!#REF!,1,0)),IF(SUM('O2'!#REF!)&lt;&gt;0,1,0))</f>
        <v>#REF!</v>
      </c>
      <c r="AO25" s="52" t="e">
        <f>+IF('O2'!#REF!&lt;&gt;"", IF((1+OUT_2_Check!$Q$4)*SUM('O2'!#REF!)&lt;'O2'!#REF!,1,IF((1-OUT_2_Check!$Q$4)*SUM('O2'!#REF!)&gt;'O2'!#REF!,1,0)),IF(SUM('O2'!#REF!)&lt;&gt;0,1,0))</f>
        <v>#REF!</v>
      </c>
      <c r="AP25" s="52">
        <f>+IF('O2'!AK18&lt;&gt;"", IF((1+OUT_2_Check!$Q$4)*SUM('O2'!AK14:AK17)&lt;'O2'!AK18,1,IF((1-OUT_2_Check!$Q$4)*SUM('O2'!AK14:AK17)&gt;'O2'!AK18,1,0)),IF(SUM('O2'!AK14:AK17)&lt;&gt;0,1,0))</f>
        <v>0</v>
      </c>
      <c r="AQ25" s="52">
        <f>+IF('O2'!AL18&lt;&gt;"", IF((1+OUT_2_Check!$Q$4)*SUM('O2'!AL14:AL17)&lt;'O2'!AL18,1,IF((1-OUT_2_Check!$Q$4)*SUM('O2'!AL14:AL17)&gt;'O2'!AL18,1,0)),IF(SUM('O2'!AL14:AL17)&lt;&gt;0,1,0))</f>
        <v>0</v>
      </c>
      <c r="AR25" s="52">
        <f>+IF('O2'!AM18&lt;&gt;"", IF((1+OUT_2_Check!$Q$4)*SUM('O2'!AM14:AM17)&lt;'O2'!AM18,1,IF((1-OUT_2_Check!$Q$4)*SUM('O2'!AM14:AM17)&gt;'O2'!AM18,1,0)),IF(SUM('O2'!AM14:AM17)&lt;&gt;0,1,0))</f>
        <v>0</v>
      </c>
      <c r="AS25" s="52">
        <f>+IF('O2'!AN18&lt;&gt;"", IF((1+OUT_2_Check!$Q$4)*SUM('O2'!AN14:AN17)&lt;'O2'!AN18,1,IF((1-OUT_2_Check!$Q$4)*SUM('O2'!AN14:AN17)&gt;'O2'!AN18,1,0)),IF(SUM('O2'!AN14:AN17)&lt;&gt;0,1,0))</f>
        <v>0</v>
      </c>
      <c r="AT25" s="62">
        <f>+IF('O2'!AO18&lt;&gt;"",IF((1+OUT_2_Check!$Q$4)*SUM('O2'!B18:AN18)&lt;'O2'!AO18,1,IF((1-OUT_2_Check!$Q$4)*SUM('O2'!B18:AN18)&gt;'O2'!AO18,1,0)),IF(SUM('O2'!B18:AN18)&lt;&gt;0,1,0))</f>
        <v>1</v>
      </c>
    </row>
    <row r="26" spans="1:46" s="22" customFormat="1" ht="18" customHeight="1">
      <c r="A26" s="27"/>
      <c r="B26" s="29"/>
      <c r="C26" s="29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s="22" customFormat="1" ht="18" customHeight="1">
      <c r="A27" s="39"/>
      <c r="B27" s="28" t="s">
        <v>18</v>
      </c>
      <c r="C27" s="2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</row>
    <row r="28" spans="1:46" s="22" customFormat="1" ht="18" customHeight="1">
      <c r="A28" s="39"/>
      <c r="B28" s="28" t="s">
        <v>12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spans="1:46" s="22" customFormat="1" ht="18" customHeight="1">
      <c r="A29" s="39"/>
      <c r="B29" s="33" t="s">
        <v>106</v>
      </c>
      <c r="C29" s="3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62">
        <f>+IF('O2'!AO21&lt;&gt;"",IF((1+OUT_2_Check!$Q$4)*SUM('O2'!B21:AN21)&lt;'O2'!AO21,1,IF((1-OUT_2_Check!$Q$4)*SUM('O2'!B21:AN21)&gt;'O2'!AO21,1,0)),IF(SUM('O2'!B21:AN21)&lt;&gt;0,1,0))</f>
        <v>1</v>
      </c>
    </row>
    <row r="30" spans="1:46" s="22" customFormat="1" ht="18" customHeight="1">
      <c r="A30" s="32"/>
      <c r="B30" s="33" t="s">
        <v>107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62">
        <f>+IF('O2'!AO23&lt;&gt;"",IF((1+OUT_2_Check!$Q$4)*SUM('O2'!B23:AN23)&lt;'O2'!AO23,1,IF((1-OUT_2_Check!$Q$4)*SUM('O2'!B23:AN23)&gt;'O2'!AO23,1,0)),IF(SUM('O2'!B23:AN23)&lt;&gt;0,1,0))</f>
        <v>1</v>
      </c>
    </row>
    <row r="31" spans="1:46" s="22" customFormat="1" ht="18" customHeight="1">
      <c r="A31" s="27"/>
      <c r="B31" s="33" t="s">
        <v>108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62">
        <f>+IF('O2'!AO24&lt;&gt;"",IF((1+OUT_2_Check!$Q$4)*SUM('O2'!B24:AN24)&lt;'O2'!AO24,1,IF((1-OUT_2_Check!$Q$4)*SUM('O2'!B24:AN24)&gt;'O2'!AO24,1,0)),IF(SUM('O2'!B24:AN24)&lt;&gt;0,1,0))</f>
        <v>1</v>
      </c>
    </row>
    <row r="32" spans="1:46" s="22" customFormat="1" ht="18" customHeight="1">
      <c r="A32" s="39"/>
      <c r="B32" s="34" t="s">
        <v>11</v>
      </c>
      <c r="C32" s="34"/>
      <c r="D32" s="52">
        <f>+IF('O2'!B25&lt;&gt;"", IF((1+OUT_2_Check!$Q$4)*SUM('O2'!B21:B24)&lt;'O2'!B25,1,IF((1-OUT_2_Check!$Q$4)*SUM('O2'!B21:B24)&gt;'O2'!B25,1,0)),IF(SUM('O2'!B21:B24)&lt;&gt;0,1,0))</f>
        <v>0</v>
      </c>
      <c r="E32" s="52">
        <f>+IF('O2'!D25&lt;&gt;"", IF((1+OUT_2_Check!$Q$4)*SUM('O2'!D21:D24)&lt;'O2'!D25,1,IF((1-OUT_2_Check!$Q$4)*SUM('O2'!D21:D24)&gt;'O2'!D25,1,0)),IF(SUM('O2'!D21:D24)&lt;&gt;0,1,0))</f>
        <v>0</v>
      </c>
      <c r="F32" s="52">
        <f>+IF('O2'!E25&lt;&gt;"", IF((1+OUT_2_Check!$Q$4)*SUM('O2'!E21:E24)&lt;'O2'!E25,1,IF((1-OUT_2_Check!$Q$4)*SUM('O2'!E21:E24)&gt;'O2'!E25,1,0)),IF(SUM('O2'!E21:E24)&lt;&gt;0,1,0))</f>
        <v>0</v>
      </c>
      <c r="G32" s="52">
        <f>+IF('O2'!F25&lt;&gt;"", IF((1+OUT_2_Check!$Q$4)*SUM('O2'!F21:F24)&lt;'O2'!F25,1,IF((1-OUT_2_Check!$Q$4)*SUM('O2'!F21:F24)&gt;'O2'!F25,1,0)),IF(SUM('O2'!F21:F24)&lt;&gt;0,1,0))</f>
        <v>0</v>
      </c>
      <c r="H32" s="52">
        <f>+IF('O2'!G25&lt;&gt;"", IF((1+OUT_2_Check!$Q$4)*SUM('O2'!G21:G24)&lt;'O2'!G25,1,IF((1-OUT_2_Check!$Q$4)*SUM('O2'!G21:G24)&gt;'O2'!G25,1,0)),IF(SUM('O2'!G21:G24)&lt;&gt;0,1,0))</f>
        <v>0</v>
      </c>
      <c r="I32" s="52">
        <f>+IF('O2'!H25&lt;&gt;"", IF((1+OUT_2_Check!$Q$4)*SUM('O2'!H21:H24)&lt;'O2'!H25,1,IF((1-OUT_2_Check!$Q$4)*SUM('O2'!H21:H24)&gt;'O2'!H25,1,0)),IF(SUM('O2'!H21:H24)&lt;&gt;0,1,0))</f>
        <v>0</v>
      </c>
      <c r="J32" s="52">
        <f>+IF('O2'!I25&lt;&gt;"", IF((1+OUT_2_Check!$Q$4)*SUM('O2'!I21:I24)&lt;'O2'!I25,1,IF((1-OUT_2_Check!$Q$4)*SUM('O2'!I21:I24)&gt;'O2'!I25,1,0)),IF(SUM('O2'!I21:I24)&lt;&gt;0,1,0))</f>
        <v>0</v>
      </c>
      <c r="K32" s="52">
        <f>+IF('O2'!K25&lt;&gt;"", IF((1+OUT_2_Check!$Q$4)*SUM('O2'!K21:K24)&lt;'O2'!K25,1,IF((1-OUT_2_Check!$Q$4)*SUM('O2'!K21:K24)&gt;'O2'!K25,1,0)),IF(SUM('O2'!K21:K24)&lt;&gt;0,1,0))</f>
        <v>0</v>
      </c>
      <c r="L32" s="52">
        <f>+IF('O2'!L25&lt;&gt;"", IF((1+OUT_2_Check!$Q$4)*SUM('O2'!L21:L24)&lt;'O2'!L25,1,IF((1-OUT_2_Check!$Q$4)*SUM('O2'!L21:L24)&gt;'O2'!L25,1,0)),IF(SUM('O2'!L21:L24)&lt;&gt;0,1,0))</f>
        <v>0</v>
      </c>
      <c r="M32" s="52">
        <f>+IF('O2'!M25&lt;&gt;"", IF((1+OUT_2_Check!$Q$4)*SUM('O2'!M21:M24)&lt;'O2'!M25,1,IF((1-OUT_2_Check!$Q$4)*SUM('O2'!M21:M24)&gt;'O2'!M25,1,0)),IF(SUM('O2'!M21:M24)&lt;&gt;0,1,0))</f>
        <v>0</v>
      </c>
      <c r="N32" s="52">
        <f>+IF('O2'!N25&lt;&gt;"", IF((1+OUT_2_Check!$Q$4)*SUM('O2'!N21:N24)&lt;'O2'!N25,1,IF((1-OUT_2_Check!$Q$4)*SUM('O2'!N21:N24)&gt;'O2'!N25,1,0)),IF(SUM('O2'!N21:N24)&lt;&gt;0,1,0))</f>
        <v>0</v>
      </c>
      <c r="O32" s="52">
        <f>+IF('O2'!O25&lt;&gt;"", IF((1+OUT_2_Check!$Q$4)*SUM('O2'!O21:O24)&lt;'O2'!O25,1,IF((1-OUT_2_Check!$Q$4)*SUM('O2'!O21:O24)&gt;'O2'!O25,1,0)),IF(SUM('O2'!O21:O24)&lt;&gt;0,1,0))</f>
        <v>0</v>
      </c>
      <c r="P32" s="52">
        <f>+IF('O2'!P25&lt;&gt;"", IF((1+OUT_2_Check!$Q$4)*SUM('O2'!P21:P24)&lt;'O2'!P25,1,IF((1-OUT_2_Check!$Q$4)*SUM('O2'!P21:P24)&gt;'O2'!P25,1,0)),IF(SUM('O2'!P21:P24)&lt;&gt;0,1,0))</f>
        <v>0</v>
      </c>
      <c r="Q32" s="52">
        <f>+IF('O2'!Q25&lt;&gt;"", IF((1+OUT_2_Check!$Q$4)*SUM('O2'!Q21:Q24)&lt;'O2'!Q25,1,IF((1-OUT_2_Check!$Q$4)*SUM('O2'!Q21:Q24)&gt;'O2'!Q25,1,0)),IF(SUM('O2'!Q21:Q24)&lt;&gt;0,1,0))</f>
        <v>0</v>
      </c>
      <c r="R32" s="52">
        <f>+IF('O2'!R25&lt;&gt;"", IF((1+OUT_2_Check!$Q$4)*SUM('O2'!R21:R24)&lt;'O2'!R25,1,IF((1-OUT_2_Check!$Q$4)*SUM('O2'!R21:R24)&gt;'O2'!R25,1,0)),IF(SUM('O2'!R21:R24)&lt;&gt;0,1,0))</f>
        <v>0</v>
      </c>
      <c r="S32" s="52">
        <f>+IF('O2'!S25&lt;&gt;"", IF((1+OUT_2_Check!$Q$4)*SUM('O2'!S21:S24)&lt;'O2'!S25,1,IF((1-OUT_2_Check!$Q$4)*SUM('O2'!S21:S24)&gt;'O2'!S25,1,0)),IF(SUM('O2'!S21:S24)&lt;&gt;0,1,0))</f>
        <v>0</v>
      </c>
      <c r="T32" s="52" t="e">
        <f>+IF('O2'!#REF!&lt;&gt;"", IF((1+OUT_2_Check!$Q$4)*SUM('O2'!#REF!)&lt;'O2'!#REF!,1,IF((1-OUT_2_Check!$Q$4)*SUM('O2'!#REF!)&gt;'O2'!#REF!,1,0)),IF(SUM('O2'!#REF!)&lt;&gt;0,1,0))</f>
        <v>#REF!</v>
      </c>
      <c r="U32" s="52">
        <f>+IF('O2'!T25&lt;&gt;"", IF((1+OUT_2_Check!$Q$4)*SUM('O2'!T21:T24)&lt;'O2'!T25,1,IF((1-OUT_2_Check!$Q$4)*SUM('O2'!T21:T24)&gt;'O2'!T25,1,0)),IF(SUM('O2'!T21:T24)&lt;&gt;0,1,0))</f>
        <v>0</v>
      </c>
      <c r="V32" s="52">
        <f>+IF('O2'!U25&lt;&gt;"", IF((1+OUT_2_Check!$Q$4)*SUM('O2'!U21:U24)&lt;'O2'!U25,1,IF((1-OUT_2_Check!$Q$4)*SUM('O2'!U21:U24)&gt;'O2'!U25,1,0)),IF(SUM('O2'!U21:U24)&lt;&gt;0,1,0))</f>
        <v>0</v>
      </c>
      <c r="W32" s="52">
        <f>+IF('O2'!V25&lt;&gt;"", IF((1+OUT_2_Check!$Q$4)*SUM('O2'!V21:V24)&lt;'O2'!V25,1,IF((1-OUT_2_Check!$Q$4)*SUM('O2'!V21:V24)&gt;'O2'!V25,1,0)),IF(SUM('O2'!V21:V24)&lt;&gt;0,1,0))</f>
        <v>0</v>
      </c>
      <c r="X32" s="52">
        <f>+IF('O2'!W25&lt;&gt;"", IF((1+OUT_2_Check!$Q$4)*SUM('O2'!W21:W24)&lt;'O2'!W25,1,IF((1-OUT_2_Check!$Q$4)*SUM('O2'!W21:W24)&gt;'O2'!W25,1,0)),IF(SUM('O2'!W21:W24)&lt;&gt;0,1,0))</f>
        <v>0</v>
      </c>
      <c r="Y32" s="52" t="e">
        <f>+IF('O2'!#REF!&lt;&gt;"", IF((1+OUT_2_Check!$Q$4)*SUM('O2'!#REF!)&lt;'O2'!#REF!,1,IF((1-OUT_2_Check!$Q$4)*SUM('O2'!#REF!)&gt;'O2'!#REF!,1,0)),IF(SUM('O2'!#REF!)&lt;&gt;0,1,0))</f>
        <v>#REF!</v>
      </c>
      <c r="Z32" s="52" t="e">
        <f>+IF('O2'!#REF!&lt;&gt;"", IF((1+OUT_2_Check!$Q$4)*SUM('O2'!#REF!)&lt;'O2'!#REF!,1,IF((1-OUT_2_Check!$Q$4)*SUM('O2'!#REF!)&gt;'O2'!#REF!,1,0)),IF(SUM('O2'!#REF!)&lt;&gt;0,1,0))</f>
        <v>#REF!</v>
      </c>
      <c r="AA32" s="52">
        <f>+IF('O2'!X25&lt;&gt;"", IF((1+OUT_2_Check!$Q$4)*SUM('O2'!X21:X24)&lt;'O2'!X25,1,IF((1-OUT_2_Check!$Q$4)*SUM('O2'!X21:X24)&gt;'O2'!X25,1,0)),IF(SUM('O2'!X21:X24)&lt;&gt;0,1,0))</f>
        <v>0</v>
      </c>
      <c r="AB32" s="52">
        <f>+IF('O2'!Y25&lt;&gt;"", IF((1+OUT_2_Check!$Q$4)*SUM('O2'!Y21:Y24)&lt;'O2'!Y25,1,IF((1-OUT_2_Check!$Q$4)*SUM('O2'!Y21:Y24)&gt;'O2'!Y25,1,0)),IF(SUM('O2'!Y21:Y24)&lt;&gt;0,1,0))</f>
        <v>0</v>
      </c>
      <c r="AC32" s="52">
        <f>+IF('O2'!Z25&lt;&gt;"", IF((1+OUT_2_Check!$Q$4)*SUM('O2'!Z21:Z24)&lt;'O2'!Z25,1,IF((1-OUT_2_Check!$Q$4)*SUM('O2'!Z21:Z24)&gt;'O2'!Z25,1,0)),IF(SUM('O2'!Z21:Z24)&lt;&gt;0,1,0))</f>
        <v>0</v>
      </c>
      <c r="AD32" s="52">
        <f>+IF('O2'!AA25&lt;&gt;"", IF((1+OUT_2_Check!$Q$4)*SUM('O2'!AA21:AA24)&lt;'O2'!AA25,1,IF((1-OUT_2_Check!$Q$4)*SUM('O2'!AA21:AA24)&gt;'O2'!AA25,1,0)),IF(SUM('O2'!AA21:AA24)&lt;&gt;0,1,0))</f>
        <v>0</v>
      </c>
      <c r="AE32" s="52">
        <f>+IF('O2'!AB25&lt;&gt;"", IF((1+OUT_2_Check!$Q$4)*SUM('O2'!AB21:AB24)&lt;'O2'!AB25,1,IF((1-OUT_2_Check!$Q$4)*SUM('O2'!AB21:AB24)&gt;'O2'!AB25,1,0)),IF(SUM('O2'!AB21:AB24)&lt;&gt;0,1,0))</f>
        <v>0</v>
      </c>
      <c r="AF32" s="52">
        <f>+IF('O2'!AC25&lt;&gt;"", IF((1+OUT_2_Check!$Q$4)*SUM('O2'!AC21:AC24)&lt;'O2'!AC25,1,IF((1-OUT_2_Check!$Q$4)*SUM('O2'!AC21:AC24)&gt;'O2'!AC25,1,0)),IF(SUM('O2'!AC21:AC24)&lt;&gt;0,1,0))</f>
        <v>0</v>
      </c>
      <c r="AG32" s="52">
        <f>+IF('O2'!AD25&lt;&gt;"", IF((1+OUT_2_Check!$Q$4)*SUM('O2'!AD21:AD24)&lt;'O2'!AD25,1,IF((1-OUT_2_Check!$Q$4)*SUM('O2'!AD21:AD24)&gt;'O2'!AD25,1,0)),IF(SUM('O2'!AD21:AD24)&lt;&gt;0,1,0))</f>
        <v>0</v>
      </c>
      <c r="AH32" s="52">
        <f>+IF('O2'!AE25&lt;&gt;"", IF((1+OUT_2_Check!$Q$4)*SUM('O2'!AE21:AE24)&lt;'O2'!AE25,1,IF((1-OUT_2_Check!$Q$4)*SUM('O2'!AE21:AE24)&gt;'O2'!AE25,1,0)),IF(SUM('O2'!AE21:AE24)&lt;&gt;0,1,0))</f>
        <v>0</v>
      </c>
      <c r="AI32" s="52">
        <f>+IF('O2'!AF25&lt;&gt;"", IF((1+OUT_2_Check!$Q$4)*SUM('O2'!AF21:AF24)&lt;'O2'!AF25,1,IF((1-OUT_2_Check!$Q$4)*SUM('O2'!AF21:AF24)&gt;'O2'!AF25,1,0)),IF(SUM('O2'!AF21:AF24)&lt;&gt;0,1,0))</f>
        <v>0</v>
      </c>
      <c r="AJ32" s="52">
        <f>+IF('O2'!AG25&lt;&gt;"", IF((1+OUT_2_Check!$Q$4)*SUM('O2'!AG21:AG24)&lt;'O2'!AG25,1,IF((1-OUT_2_Check!$Q$4)*SUM('O2'!AG21:AG24)&gt;'O2'!AG25,1,0)),IF(SUM('O2'!AG21:AG24)&lt;&gt;0,1,0))</f>
        <v>0</v>
      </c>
      <c r="AK32" s="52">
        <f>+IF('O2'!AH25&lt;&gt;"", IF((1+OUT_2_Check!$Q$4)*SUM('O2'!AH21:AH24)&lt;'O2'!AH25,1,IF((1-OUT_2_Check!$Q$4)*SUM('O2'!AH21:AH24)&gt;'O2'!AH25,1,0)),IF(SUM('O2'!AH21:AH24)&lt;&gt;0,1,0))</f>
        <v>0</v>
      </c>
      <c r="AL32" s="52">
        <f>+IF('O2'!AI25&lt;&gt;"", IF((1+OUT_2_Check!$Q$4)*SUM('O2'!AI21:AI24)&lt;'O2'!AI25,1,IF((1-OUT_2_Check!$Q$4)*SUM('O2'!AI21:AI24)&gt;'O2'!AI25,1,0)),IF(SUM('O2'!AI21:AI24)&lt;&gt;0,1,0))</f>
        <v>0</v>
      </c>
      <c r="AM32" s="52">
        <f>+IF('O2'!AJ25&lt;&gt;"", IF((1+OUT_2_Check!$Q$4)*SUM('O2'!AJ21:AJ24)&lt;'O2'!AJ25,1,IF((1-OUT_2_Check!$Q$4)*SUM('O2'!AJ21:AJ24)&gt;'O2'!AJ25,1,0)),IF(SUM('O2'!AJ21:AJ24)&lt;&gt;0,1,0))</f>
        <v>0</v>
      </c>
      <c r="AN32" s="52" t="e">
        <f>+IF('O2'!#REF!&lt;&gt;"", IF((1+OUT_2_Check!$Q$4)*SUM('O2'!#REF!)&lt;'O2'!#REF!,1,IF((1-OUT_2_Check!$Q$4)*SUM('O2'!#REF!)&gt;'O2'!#REF!,1,0)),IF(SUM('O2'!#REF!)&lt;&gt;0,1,0))</f>
        <v>#REF!</v>
      </c>
      <c r="AO32" s="52" t="e">
        <f>+IF('O2'!#REF!&lt;&gt;"", IF((1+OUT_2_Check!$Q$4)*SUM('O2'!#REF!)&lt;'O2'!#REF!,1,IF((1-OUT_2_Check!$Q$4)*SUM('O2'!#REF!)&gt;'O2'!#REF!,1,0)),IF(SUM('O2'!#REF!)&lt;&gt;0,1,0))</f>
        <v>#REF!</v>
      </c>
      <c r="AP32" s="52">
        <f>+IF('O2'!AK25&lt;&gt;"", IF((1+OUT_2_Check!$Q$4)*SUM('O2'!AK21:AK24)&lt;'O2'!AK25,1,IF((1-OUT_2_Check!$Q$4)*SUM('O2'!AK21:AK24)&gt;'O2'!AK25,1,0)),IF(SUM('O2'!AK21:AK24)&lt;&gt;0,1,0))</f>
        <v>0</v>
      </c>
      <c r="AQ32" s="52">
        <f>+IF('O2'!AL25&lt;&gt;"", IF((1+OUT_2_Check!$Q$4)*SUM('O2'!AL21:AL24)&lt;'O2'!AL25,1,IF((1-OUT_2_Check!$Q$4)*SUM('O2'!AL21:AL24)&gt;'O2'!AL25,1,0)),IF(SUM('O2'!AL21:AL24)&lt;&gt;0,1,0))</f>
        <v>0</v>
      </c>
      <c r="AR32" s="52">
        <f>+IF('O2'!AM25&lt;&gt;"", IF((1+OUT_2_Check!$Q$4)*SUM('O2'!AM21:AM24)&lt;'O2'!AM25,1,IF((1-OUT_2_Check!$Q$4)*SUM('O2'!AM21:AM24)&gt;'O2'!AM25,1,0)),IF(SUM('O2'!AM21:AM24)&lt;&gt;0,1,0))</f>
        <v>0</v>
      </c>
      <c r="AS32" s="52">
        <f>+IF('O2'!AN25&lt;&gt;"", IF((1+OUT_2_Check!$Q$4)*SUM('O2'!AN21:AN24)&lt;'O2'!AN25,1,IF((1-OUT_2_Check!$Q$4)*SUM('O2'!AN21:AN24)&gt;'O2'!AN25,1,0)),IF(SUM('O2'!AN21:AN24)&lt;&gt;0,1,0))</f>
        <v>0</v>
      </c>
      <c r="AT32" s="62">
        <f>+IF('O2'!AO25&lt;&gt;"",IF((1+OUT_2_Check!$Q$4)*SUM('O2'!B25:AN25)&lt;'O2'!AO25,1,IF((1-OUT_2_Check!$Q$4)*SUM('O2'!B25:AN25)&gt;'O2'!AO25,1,0)),IF(SUM('O2'!B25:AN25)&lt;&gt;0,1,0))</f>
        <v>1</v>
      </c>
    </row>
    <row r="33" spans="1:46" s="22" customFormat="1" ht="18" customHeight="1">
      <c r="A33" s="39"/>
      <c r="B33" s="40"/>
      <c r="C33" s="4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</row>
    <row r="34" spans="1:46" s="22" customFormat="1" ht="18" customHeight="1">
      <c r="A34" s="32"/>
      <c r="B34" s="28" t="s">
        <v>13</v>
      </c>
      <c r="C34" s="29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</row>
    <row r="35" spans="1:46" s="22" customFormat="1" ht="18" customHeight="1">
      <c r="A35" s="32"/>
      <c r="B35" s="33" t="s">
        <v>106</v>
      </c>
      <c r="C35" s="3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62">
        <f>+IF('O2'!AO27&lt;&gt;"",IF((1+OUT_2_Check!$Q$4)*SUM('O2'!B27:AN27)&lt;'O2'!AO27,1,IF((1-OUT_2_Check!$Q$4)*SUM('O2'!B27:AN27)&gt;'O2'!AO27,1,0)),IF(SUM('O2'!B27:AN27)&lt;&gt;0,1,0))</f>
        <v>1</v>
      </c>
    </row>
    <row r="36" spans="1:46" s="22" customFormat="1" ht="18" customHeight="1">
      <c r="A36" s="32"/>
      <c r="B36" s="33" t="s">
        <v>107</v>
      </c>
      <c r="C36" s="3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62">
        <f>+IF('O2'!AO29&lt;&gt;"",IF((1+OUT_2_Check!$Q$4)*SUM('O2'!B29:AN29)&lt;'O2'!AO29,1,IF((1-OUT_2_Check!$Q$4)*SUM('O2'!B29:AN29)&gt;'O2'!AO29,1,0)),IF(SUM('O2'!B29:AN29)&lt;&gt;0,1,0))</f>
        <v>1</v>
      </c>
    </row>
    <row r="37" spans="1:46" s="22" customFormat="1" ht="18" customHeight="1">
      <c r="A37" s="27"/>
      <c r="B37" s="33" t="s">
        <v>108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62">
        <f>+IF('O2'!AO30&lt;&gt;"",IF((1+OUT_2_Check!$Q$4)*SUM('O2'!B30:AN30)&lt;'O2'!AO30,1,IF((1-OUT_2_Check!$Q$4)*SUM('O2'!B30:AN30)&gt;'O2'!AO30,1,0)),IF(SUM('O2'!B30:AN30)&lt;&gt;0,1,0))</f>
        <v>1</v>
      </c>
    </row>
    <row r="38" spans="1:46" s="22" customFormat="1" ht="18" customHeight="1">
      <c r="A38" s="32"/>
      <c r="B38" s="34" t="s">
        <v>11</v>
      </c>
      <c r="C38" s="34"/>
      <c r="D38" s="52">
        <f>+IF('O2'!B31&lt;&gt;"", IF((1+OUT_2_Check!$Q$4)*SUM('O2'!B27:B30)&lt;'O2'!B31,1,IF((1-OUT_2_Check!$Q$4)*SUM('O2'!B27:B30)&gt;'O2'!B31,1,0)),IF(SUM('O2'!B27:B30)&lt;&gt;0,1,0))</f>
        <v>0</v>
      </c>
      <c r="E38" s="52">
        <f>+IF('O2'!D31&lt;&gt;"", IF((1+OUT_2_Check!$Q$4)*SUM('O2'!D27:D30)&lt;'O2'!D31,1,IF((1-OUT_2_Check!$Q$4)*SUM('O2'!D27:D30)&gt;'O2'!D31,1,0)),IF(SUM('O2'!D27:D30)&lt;&gt;0,1,0))</f>
        <v>0</v>
      </c>
      <c r="F38" s="52">
        <f>+IF('O2'!E31&lt;&gt;"", IF((1+OUT_2_Check!$Q$4)*SUM('O2'!E27:E30)&lt;'O2'!E31,1,IF((1-OUT_2_Check!$Q$4)*SUM('O2'!E27:E30)&gt;'O2'!E31,1,0)),IF(SUM('O2'!E27:E30)&lt;&gt;0,1,0))</f>
        <v>0</v>
      </c>
      <c r="G38" s="52">
        <f>+IF('O2'!F31&lt;&gt;"", IF((1+OUT_2_Check!$Q$4)*SUM('O2'!F27:F30)&lt;'O2'!F31,1,IF((1-OUT_2_Check!$Q$4)*SUM('O2'!F27:F30)&gt;'O2'!F31,1,0)),IF(SUM('O2'!F27:F30)&lt;&gt;0,1,0))</f>
        <v>0</v>
      </c>
      <c r="H38" s="52">
        <f>+IF('O2'!G31&lt;&gt;"", IF((1+OUT_2_Check!$Q$4)*SUM('O2'!G27:G30)&lt;'O2'!G31,1,IF((1-OUT_2_Check!$Q$4)*SUM('O2'!G27:G30)&gt;'O2'!G31,1,0)),IF(SUM('O2'!G27:G30)&lt;&gt;0,1,0))</f>
        <v>0</v>
      </c>
      <c r="I38" s="52">
        <f>+IF('O2'!H31&lt;&gt;"", IF((1+OUT_2_Check!$Q$4)*SUM('O2'!H27:H30)&lt;'O2'!H31,1,IF((1-OUT_2_Check!$Q$4)*SUM('O2'!H27:H30)&gt;'O2'!H31,1,0)),IF(SUM('O2'!H27:H30)&lt;&gt;0,1,0))</f>
        <v>0</v>
      </c>
      <c r="J38" s="52">
        <f>+IF('O2'!I31&lt;&gt;"", IF((1+OUT_2_Check!$Q$4)*SUM('O2'!I27:I30)&lt;'O2'!I31,1,IF((1-OUT_2_Check!$Q$4)*SUM('O2'!I27:I30)&gt;'O2'!I31,1,0)),IF(SUM('O2'!I27:I30)&lt;&gt;0,1,0))</f>
        <v>0</v>
      </c>
      <c r="K38" s="52">
        <f>+IF('O2'!K31&lt;&gt;"", IF((1+OUT_2_Check!$Q$4)*SUM('O2'!K27:K30)&lt;'O2'!K31,1,IF((1-OUT_2_Check!$Q$4)*SUM('O2'!K27:K30)&gt;'O2'!K31,1,0)),IF(SUM('O2'!K27:K30)&lt;&gt;0,1,0))</f>
        <v>0</v>
      </c>
      <c r="L38" s="52">
        <f>+IF('O2'!L31&lt;&gt;"", IF((1+OUT_2_Check!$Q$4)*SUM('O2'!L27:L30)&lt;'O2'!L31,1,IF((1-OUT_2_Check!$Q$4)*SUM('O2'!L27:L30)&gt;'O2'!L31,1,0)),IF(SUM('O2'!L27:L30)&lt;&gt;0,1,0))</f>
        <v>0</v>
      </c>
      <c r="M38" s="52">
        <f>+IF('O2'!M31&lt;&gt;"", IF((1+OUT_2_Check!$Q$4)*SUM('O2'!M27:M30)&lt;'O2'!M31,1,IF((1-OUT_2_Check!$Q$4)*SUM('O2'!M27:M30)&gt;'O2'!M31,1,0)),IF(SUM('O2'!M27:M30)&lt;&gt;0,1,0))</f>
        <v>0</v>
      </c>
      <c r="N38" s="52">
        <f>+IF('O2'!N31&lt;&gt;"", IF((1+OUT_2_Check!$Q$4)*SUM('O2'!N27:N30)&lt;'O2'!N31,1,IF((1-OUT_2_Check!$Q$4)*SUM('O2'!N27:N30)&gt;'O2'!N31,1,0)),IF(SUM('O2'!N27:N30)&lt;&gt;0,1,0))</f>
        <v>0</v>
      </c>
      <c r="O38" s="52">
        <f>+IF('O2'!O31&lt;&gt;"", IF((1+OUT_2_Check!$Q$4)*SUM('O2'!O27:O30)&lt;'O2'!O31,1,IF((1-OUT_2_Check!$Q$4)*SUM('O2'!O27:O30)&gt;'O2'!O31,1,0)),IF(SUM('O2'!O27:O30)&lt;&gt;0,1,0))</f>
        <v>0</v>
      </c>
      <c r="P38" s="52">
        <f>+IF('O2'!P31&lt;&gt;"", IF((1+OUT_2_Check!$Q$4)*SUM('O2'!P27:P30)&lt;'O2'!P31,1,IF((1-OUT_2_Check!$Q$4)*SUM('O2'!P27:P30)&gt;'O2'!P31,1,0)),IF(SUM('O2'!P27:P30)&lt;&gt;0,1,0))</f>
        <v>0</v>
      </c>
      <c r="Q38" s="52">
        <f>+IF('O2'!Q31&lt;&gt;"", IF((1+OUT_2_Check!$Q$4)*SUM('O2'!Q27:Q30)&lt;'O2'!Q31,1,IF((1-OUT_2_Check!$Q$4)*SUM('O2'!Q27:Q30)&gt;'O2'!Q31,1,0)),IF(SUM('O2'!Q27:Q30)&lt;&gt;0,1,0))</f>
        <v>0</v>
      </c>
      <c r="R38" s="52">
        <f>+IF('O2'!R31&lt;&gt;"", IF((1+OUT_2_Check!$Q$4)*SUM('O2'!R27:R30)&lt;'O2'!R31,1,IF((1-OUT_2_Check!$Q$4)*SUM('O2'!R27:R30)&gt;'O2'!R31,1,0)),IF(SUM('O2'!R27:R30)&lt;&gt;0,1,0))</f>
        <v>0</v>
      </c>
      <c r="S38" s="52">
        <f>+IF('O2'!S31&lt;&gt;"", IF((1+OUT_2_Check!$Q$4)*SUM('O2'!S27:S30)&lt;'O2'!S31,1,IF((1-OUT_2_Check!$Q$4)*SUM('O2'!S27:S30)&gt;'O2'!S31,1,0)),IF(SUM('O2'!S27:S30)&lt;&gt;0,1,0))</f>
        <v>0</v>
      </c>
      <c r="T38" s="52" t="e">
        <f>+IF('O2'!#REF!&lt;&gt;"", IF((1+OUT_2_Check!$Q$4)*SUM('O2'!#REF!)&lt;'O2'!#REF!,1,IF((1-OUT_2_Check!$Q$4)*SUM('O2'!#REF!)&gt;'O2'!#REF!,1,0)),IF(SUM('O2'!#REF!)&lt;&gt;0,1,0))</f>
        <v>#REF!</v>
      </c>
      <c r="U38" s="52">
        <f>+IF('O2'!T31&lt;&gt;"", IF((1+OUT_2_Check!$Q$4)*SUM('O2'!T27:T30)&lt;'O2'!T31,1,IF((1-OUT_2_Check!$Q$4)*SUM('O2'!T27:T30)&gt;'O2'!T31,1,0)),IF(SUM('O2'!T27:T30)&lt;&gt;0,1,0))</f>
        <v>0</v>
      </c>
      <c r="V38" s="52">
        <f>+IF('O2'!U31&lt;&gt;"", IF((1+OUT_2_Check!$Q$4)*SUM('O2'!U27:U30)&lt;'O2'!U31,1,IF((1-OUT_2_Check!$Q$4)*SUM('O2'!U27:U30)&gt;'O2'!U31,1,0)),IF(SUM('O2'!U27:U30)&lt;&gt;0,1,0))</f>
        <v>0</v>
      </c>
      <c r="W38" s="52">
        <f>+IF('O2'!V31&lt;&gt;"", IF((1+OUT_2_Check!$Q$4)*SUM('O2'!V27:V30)&lt;'O2'!V31,1,IF((1-OUT_2_Check!$Q$4)*SUM('O2'!V27:V30)&gt;'O2'!V31,1,0)),IF(SUM('O2'!V27:V30)&lt;&gt;0,1,0))</f>
        <v>0</v>
      </c>
      <c r="X38" s="52">
        <f>+IF('O2'!W31&lt;&gt;"", IF((1+OUT_2_Check!$Q$4)*SUM('O2'!W27:W30)&lt;'O2'!W31,1,IF((1-OUT_2_Check!$Q$4)*SUM('O2'!W27:W30)&gt;'O2'!W31,1,0)),IF(SUM('O2'!W27:W30)&lt;&gt;0,1,0))</f>
        <v>0</v>
      </c>
      <c r="Y38" s="52" t="e">
        <f>+IF('O2'!#REF!&lt;&gt;"", IF((1+OUT_2_Check!$Q$4)*SUM('O2'!#REF!)&lt;'O2'!#REF!,1,IF((1-OUT_2_Check!$Q$4)*SUM('O2'!#REF!)&gt;'O2'!#REF!,1,0)),IF(SUM('O2'!#REF!)&lt;&gt;0,1,0))</f>
        <v>#REF!</v>
      </c>
      <c r="Z38" s="52" t="e">
        <f>+IF('O2'!#REF!&lt;&gt;"", IF((1+OUT_2_Check!$Q$4)*SUM('O2'!#REF!)&lt;'O2'!#REF!,1,IF((1-OUT_2_Check!$Q$4)*SUM('O2'!#REF!)&gt;'O2'!#REF!,1,0)),IF(SUM('O2'!#REF!)&lt;&gt;0,1,0))</f>
        <v>#REF!</v>
      </c>
      <c r="AA38" s="52">
        <f>+IF('O2'!X31&lt;&gt;"", IF((1+OUT_2_Check!$Q$4)*SUM('O2'!X27:X30)&lt;'O2'!X31,1,IF((1-OUT_2_Check!$Q$4)*SUM('O2'!X27:X30)&gt;'O2'!X31,1,0)),IF(SUM('O2'!X27:X30)&lt;&gt;0,1,0))</f>
        <v>0</v>
      </c>
      <c r="AB38" s="52">
        <f>+IF('O2'!Y31&lt;&gt;"", IF((1+OUT_2_Check!$Q$4)*SUM('O2'!Y27:Y30)&lt;'O2'!Y31,1,IF((1-OUT_2_Check!$Q$4)*SUM('O2'!Y27:Y30)&gt;'O2'!Y31,1,0)),IF(SUM('O2'!Y27:Y30)&lt;&gt;0,1,0))</f>
        <v>0</v>
      </c>
      <c r="AC38" s="52">
        <f>+IF('O2'!Z31&lt;&gt;"", IF((1+OUT_2_Check!$Q$4)*SUM('O2'!Z27:Z30)&lt;'O2'!Z31,1,IF((1-OUT_2_Check!$Q$4)*SUM('O2'!Z27:Z30)&gt;'O2'!Z31,1,0)),IF(SUM('O2'!Z27:Z30)&lt;&gt;0,1,0))</f>
        <v>0</v>
      </c>
      <c r="AD38" s="52">
        <f>+IF('O2'!AA31&lt;&gt;"", IF((1+OUT_2_Check!$Q$4)*SUM('O2'!AA27:AA30)&lt;'O2'!AA31,1,IF((1-OUT_2_Check!$Q$4)*SUM('O2'!AA27:AA30)&gt;'O2'!AA31,1,0)),IF(SUM('O2'!AA27:AA30)&lt;&gt;0,1,0))</f>
        <v>0</v>
      </c>
      <c r="AE38" s="52">
        <f>+IF('O2'!AB31&lt;&gt;"", IF((1+OUT_2_Check!$Q$4)*SUM('O2'!AB27:AB30)&lt;'O2'!AB31,1,IF((1-OUT_2_Check!$Q$4)*SUM('O2'!AB27:AB30)&gt;'O2'!AB31,1,0)),IF(SUM('O2'!AB27:AB30)&lt;&gt;0,1,0))</f>
        <v>0</v>
      </c>
      <c r="AF38" s="52">
        <f>+IF('O2'!AC31&lt;&gt;"", IF((1+OUT_2_Check!$Q$4)*SUM('O2'!AC27:AC30)&lt;'O2'!AC31,1,IF((1-OUT_2_Check!$Q$4)*SUM('O2'!AC27:AC30)&gt;'O2'!AC31,1,0)),IF(SUM('O2'!AC27:AC30)&lt;&gt;0,1,0))</f>
        <v>0</v>
      </c>
      <c r="AG38" s="52">
        <f>+IF('O2'!AD31&lt;&gt;"", IF((1+OUT_2_Check!$Q$4)*SUM('O2'!AD27:AD30)&lt;'O2'!AD31,1,IF((1-OUT_2_Check!$Q$4)*SUM('O2'!AD27:AD30)&gt;'O2'!AD31,1,0)),IF(SUM('O2'!AD27:AD30)&lt;&gt;0,1,0))</f>
        <v>0</v>
      </c>
      <c r="AH38" s="52">
        <f>+IF('O2'!AE31&lt;&gt;"", IF((1+OUT_2_Check!$Q$4)*SUM('O2'!AE27:AE30)&lt;'O2'!AE31,1,IF((1-OUT_2_Check!$Q$4)*SUM('O2'!AE27:AE30)&gt;'O2'!AE31,1,0)),IF(SUM('O2'!AE27:AE30)&lt;&gt;0,1,0))</f>
        <v>0</v>
      </c>
      <c r="AI38" s="52">
        <f>+IF('O2'!AF31&lt;&gt;"", IF((1+OUT_2_Check!$Q$4)*SUM('O2'!AF27:AF30)&lt;'O2'!AF31,1,IF((1-OUT_2_Check!$Q$4)*SUM('O2'!AF27:AF30)&gt;'O2'!AF31,1,0)),IF(SUM('O2'!AF27:AF30)&lt;&gt;0,1,0))</f>
        <v>0</v>
      </c>
      <c r="AJ38" s="52">
        <f>+IF('O2'!AG31&lt;&gt;"", IF((1+OUT_2_Check!$Q$4)*SUM('O2'!AG27:AG30)&lt;'O2'!AG31,1,IF((1-OUT_2_Check!$Q$4)*SUM('O2'!AG27:AG30)&gt;'O2'!AG31,1,0)),IF(SUM('O2'!AG27:AG30)&lt;&gt;0,1,0))</f>
        <v>0</v>
      </c>
      <c r="AK38" s="52">
        <f>+IF('O2'!AH31&lt;&gt;"", IF((1+OUT_2_Check!$Q$4)*SUM('O2'!AH27:AH30)&lt;'O2'!AH31,1,IF((1-OUT_2_Check!$Q$4)*SUM('O2'!AH27:AH30)&gt;'O2'!AH31,1,0)),IF(SUM('O2'!AH27:AH30)&lt;&gt;0,1,0))</f>
        <v>0</v>
      </c>
      <c r="AL38" s="52">
        <f>+IF('O2'!AI31&lt;&gt;"", IF((1+OUT_2_Check!$Q$4)*SUM('O2'!AI27:AI30)&lt;'O2'!AI31,1,IF((1-OUT_2_Check!$Q$4)*SUM('O2'!AI27:AI30)&gt;'O2'!AI31,1,0)),IF(SUM('O2'!AI27:AI30)&lt;&gt;0,1,0))</f>
        <v>0</v>
      </c>
      <c r="AM38" s="52">
        <f>+IF('O2'!AJ31&lt;&gt;"", IF((1+OUT_2_Check!$Q$4)*SUM('O2'!AJ27:AJ30)&lt;'O2'!AJ31,1,IF((1-OUT_2_Check!$Q$4)*SUM('O2'!AJ27:AJ30)&gt;'O2'!AJ31,1,0)),IF(SUM('O2'!AJ27:AJ30)&lt;&gt;0,1,0))</f>
        <v>0</v>
      </c>
      <c r="AN38" s="52" t="e">
        <f>+IF('O2'!#REF!&lt;&gt;"", IF((1+OUT_2_Check!$Q$4)*SUM('O2'!#REF!)&lt;'O2'!#REF!,1,IF((1-OUT_2_Check!$Q$4)*SUM('O2'!#REF!)&gt;'O2'!#REF!,1,0)),IF(SUM('O2'!#REF!)&lt;&gt;0,1,0))</f>
        <v>#REF!</v>
      </c>
      <c r="AO38" s="52" t="e">
        <f>+IF('O2'!#REF!&lt;&gt;"", IF((1+OUT_2_Check!$Q$4)*SUM('O2'!#REF!)&lt;'O2'!#REF!,1,IF((1-OUT_2_Check!$Q$4)*SUM('O2'!#REF!)&gt;'O2'!#REF!,1,0)),IF(SUM('O2'!#REF!)&lt;&gt;0,1,0))</f>
        <v>#REF!</v>
      </c>
      <c r="AP38" s="52">
        <f>+IF('O2'!AK31&lt;&gt;"", IF((1+OUT_2_Check!$Q$4)*SUM('O2'!AK27:AK30)&lt;'O2'!AK31,1,IF((1-OUT_2_Check!$Q$4)*SUM('O2'!AK27:AK30)&gt;'O2'!AK31,1,0)),IF(SUM('O2'!AK27:AK30)&lt;&gt;0,1,0))</f>
        <v>0</v>
      </c>
      <c r="AQ38" s="52">
        <f>+IF('O2'!AL31&lt;&gt;"", IF((1+OUT_2_Check!$Q$4)*SUM('O2'!AL27:AL30)&lt;'O2'!AL31,1,IF((1-OUT_2_Check!$Q$4)*SUM('O2'!AL27:AL30)&gt;'O2'!AL31,1,0)),IF(SUM('O2'!AL27:AL30)&lt;&gt;0,1,0))</f>
        <v>0</v>
      </c>
      <c r="AR38" s="52">
        <f>+IF('O2'!AM31&lt;&gt;"", IF((1+OUT_2_Check!$Q$4)*SUM('O2'!AM27:AM30)&lt;'O2'!AM31,1,IF((1-OUT_2_Check!$Q$4)*SUM('O2'!AM27:AM30)&gt;'O2'!AM31,1,0)),IF(SUM('O2'!AM27:AM30)&lt;&gt;0,1,0))</f>
        <v>0</v>
      </c>
      <c r="AS38" s="52">
        <f>+IF('O2'!AN31&lt;&gt;"", IF((1+OUT_2_Check!$Q$4)*SUM('O2'!AN27:AN30)&lt;'O2'!AN31,1,IF((1-OUT_2_Check!$Q$4)*SUM('O2'!AN27:AN30)&gt;'O2'!AN31,1,0)),IF(SUM('O2'!AN27:AN30)&lt;&gt;0,1,0))</f>
        <v>0</v>
      </c>
      <c r="AT38" s="62">
        <f>+IF('O2'!AO31&lt;&gt;"",IF((1+OUT_2_Check!$Q$4)*SUM('O2'!B31:AN31)&lt;'O2'!AO31,1,IF((1-OUT_2_Check!$Q$4)*SUM('O2'!B31:AN31)&gt;'O2'!AO31,1,0)),IF(SUM('O2'!B31:AN31)&lt;&gt;0,1,0))</f>
        <v>1</v>
      </c>
    </row>
    <row r="39" spans="1:46" s="22" customFormat="1" ht="18" customHeight="1">
      <c r="A39" s="32"/>
      <c r="B39" s="34"/>
      <c r="C39" s="3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</row>
    <row r="40" spans="1:46" s="22" customFormat="1" ht="18" customHeight="1">
      <c r="A40" s="32"/>
      <c r="B40" s="34" t="s">
        <v>14</v>
      </c>
      <c r="C40" s="34"/>
      <c r="D40" s="59">
        <f>+IF('O2'!B32&lt;&gt;"",IF((1+OUT_2_Check!$Q$4)*SUM('O2'!B31,'O2'!B25)&lt;'O2'!B32,1,IF((1-OUT_2_Check!$Q$4)*SUM('O2'!B31,'O2'!B25)&gt;'O2'!B32,1,0)),IF(SUM('O2'!B31,'O2'!B25)&lt;&gt;0,1,0))</f>
        <v>0</v>
      </c>
      <c r="E40" s="59">
        <f>+IF('O2'!D32&lt;&gt;"",IF((1+OUT_2_Check!$Q$4)*SUM('O2'!D31,'O2'!D25)&lt;'O2'!D32,1,IF((1-OUT_2_Check!$Q$4)*SUM('O2'!D31,'O2'!D25)&gt;'O2'!D32,1,0)),IF(SUM('O2'!D31,'O2'!D25)&lt;&gt;0,1,0))</f>
        <v>0</v>
      </c>
      <c r="F40" s="59">
        <f>+IF('O2'!E32&lt;&gt;"",IF((1+OUT_2_Check!$Q$4)*SUM('O2'!E31,'O2'!E25)&lt;'O2'!E32,1,IF((1-OUT_2_Check!$Q$4)*SUM('O2'!E31,'O2'!E25)&gt;'O2'!E32,1,0)),IF(SUM('O2'!E31,'O2'!E25)&lt;&gt;0,1,0))</f>
        <v>0</v>
      </c>
      <c r="G40" s="59">
        <f>+IF('O2'!F32&lt;&gt;"",IF((1+OUT_2_Check!$Q$4)*SUM('O2'!F31,'O2'!F25)&lt;'O2'!F32,1,IF((1-OUT_2_Check!$Q$4)*SUM('O2'!F31,'O2'!F25)&gt;'O2'!F32,1,0)),IF(SUM('O2'!F31,'O2'!F25)&lt;&gt;0,1,0))</f>
        <v>0</v>
      </c>
      <c r="H40" s="59">
        <f>+IF('O2'!G32&lt;&gt;"",IF((1+OUT_2_Check!$Q$4)*SUM('O2'!G31,'O2'!G25)&lt;'O2'!G32,1,IF((1-OUT_2_Check!$Q$4)*SUM('O2'!G31,'O2'!G25)&gt;'O2'!G32,1,0)),IF(SUM('O2'!G31,'O2'!G25)&lt;&gt;0,1,0))</f>
        <v>0</v>
      </c>
      <c r="I40" s="59">
        <f>+IF('O2'!H32&lt;&gt;"",IF((1+OUT_2_Check!$Q$4)*SUM('O2'!H31,'O2'!H25)&lt;'O2'!H32,1,IF((1-OUT_2_Check!$Q$4)*SUM('O2'!H31,'O2'!H25)&gt;'O2'!H32,1,0)),IF(SUM('O2'!H31,'O2'!H25)&lt;&gt;0,1,0))</f>
        <v>0</v>
      </c>
      <c r="J40" s="59">
        <f>+IF('O2'!I32&lt;&gt;"",IF((1+OUT_2_Check!$Q$4)*SUM('O2'!I31,'O2'!I25)&lt;'O2'!I32,1,IF((1-OUT_2_Check!$Q$4)*SUM('O2'!I31,'O2'!I25)&gt;'O2'!I32,1,0)),IF(SUM('O2'!I31,'O2'!I25)&lt;&gt;0,1,0))</f>
        <v>0</v>
      </c>
      <c r="K40" s="59">
        <f>+IF('O2'!K32&lt;&gt;"",IF((1+OUT_2_Check!$Q$4)*SUM('O2'!K31,'O2'!K25)&lt;'O2'!K32,1,IF((1-OUT_2_Check!$Q$4)*SUM('O2'!K31,'O2'!K25)&gt;'O2'!K32,1,0)),IF(SUM('O2'!K31,'O2'!K25)&lt;&gt;0,1,0))</f>
        <v>0</v>
      </c>
      <c r="L40" s="59">
        <f>+IF('O2'!L32&lt;&gt;"",IF((1+OUT_2_Check!$Q$4)*SUM('O2'!L31,'O2'!L25)&lt;'O2'!L32,1,IF((1-OUT_2_Check!$Q$4)*SUM('O2'!L31,'O2'!L25)&gt;'O2'!L32,1,0)),IF(SUM('O2'!L31,'O2'!L25)&lt;&gt;0,1,0))</f>
        <v>0</v>
      </c>
      <c r="M40" s="59">
        <f>+IF('O2'!M32&lt;&gt;"",IF((1+OUT_2_Check!$Q$4)*SUM('O2'!M31,'O2'!M25)&lt;'O2'!M32,1,IF((1-OUT_2_Check!$Q$4)*SUM('O2'!M31,'O2'!M25)&gt;'O2'!M32,1,0)),IF(SUM('O2'!M31,'O2'!M25)&lt;&gt;0,1,0))</f>
        <v>0</v>
      </c>
      <c r="N40" s="59">
        <f>+IF('O2'!N32&lt;&gt;"",IF((1+OUT_2_Check!$Q$4)*SUM('O2'!N31,'O2'!N25)&lt;'O2'!N32,1,IF((1-OUT_2_Check!$Q$4)*SUM('O2'!N31,'O2'!N25)&gt;'O2'!N32,1,0)),IF(SUM('O2'!N31,'O2'!N25)&lt;&gt;0,1,0))</f>
        <v>0</v>
      </c>
      <c r="O40" s="59">
        <f>+IF('O2'!O32&lt;&gt;"",IF((1+OUT_2_Check!$Q$4)*SUM('O2'!O31,'O2'!O25)&lt;'O2'!O32,1,IF((1-OUT_2_Check!$Q$4)*SUM('O2'!O31,'O2'!O25)&gt;'O2'!O32,1,0)),IF(SUM('O2'!O31,'O2'!O25)&lt;&gt;0,1,0))</f>
        <v>0</v>
      </c>
      <c r="P40" s="59">
        <f>+IF('O2'!P32&lt;&gt;"",IF((1+OUT_2_Check!$Q$4)*SUM('O2'!P31,'O2'!P25)&lt;'O2'!P32,1,IF((1-OUT_2_Check!$Q$4)*SUM('O2'!P31,'O2'!P25)&gt;'O2'!P32,1,0)),IF(SUM('O2'!P31,'O2'!P25)&lt;&gt;0,1,0))</f>
        <v>0</v>
      </c>
      <c r="Q40" s="59">
        <f>+IF('O2'!Q32&lt;&gt;"",IF((1+OUT_2_Check!$Q$4)*SUM('O2'!Q31,'O2'!Q25)&lt;'O2'!Q32,1,IF((1-OUT_2_Check!$Q$4)*SUM('O2'!Q31,'O2'!Q25)&gt;'O2'!Q32,1,0)),IF(SUM('O2'!Q31,'O2'!Q25)&lt;&gt;0,1,0))</f>
        <v>0</v>
      </c>
      <c r="R40" s="59">
        <f>+IF('O2'!R32&lt;&gt;"",IF((1+OUT_2_Check!$Q$4)*SUM('O2'!R31,'O2'!R25)&lt;'O2'!R32,1,IF((1-OUT_2_Check!$Q$4)*SUM('O2'!R31,'O2'!R25)&gt;'O2'!R32,1,0)),IF(SUM('O2'!R31,'O2'!R25)&lt;&gt;0,1,0))</f>
        <v>0</v>
      </c>
      <c r="S40" s="59">
        <f>+IF('O2'!S32&lt;&gt;"",IF((1+OUT_2_Check!$Q$4)*SUM('O2'!S31,'O2'!S25)&lt;'O2'!S32,1,IF((1-OUT_2_Check!$Q$4)*SUM('O2'!S31,'O2'!S25)&gt;'O2'!S32,1,0)),IF(SUM('O2'!S31,'O2'!S25)&lt;&gt;0,1,0))</f>
        <v>0</v>
      </c>
      <c r="T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U40" s="59">
        <f>+IF('O2'!T32&lt;&gt;"",IF((1+OUT_2_Check!$Q$4)*SUM('O2'!T31,'O2'!T25)&lt;'O2'!T32,1,IF((1-OUT_2_Check!$Q$4)*SUM('O2'!T31,'O2'!T25)&gt;'O2'!T32,1,0)),IF(SUM('O2'!T31,'O2'!T25)&lt;&gt;0,1,0))</f>
        <v>0</v>
      </c>
      <c r="V40" s="59">
        <f>+IF('O2'!U32&lt;&gt;"",IF((1+OUT_2_Check!$Q$4)*SUM('O2'!U31,'O2'!U25)&lt;'O2'!U32,1,IF((1-OUT_2_Check!$Q$4)*SUM('O2'!U31,'O2'!U25)&gt;'O2'!U32,1,0)),IF(SUM('O2'!U31,'O2'!U25)&lt;&gt;0,1,0))</f>
        <v>0</v>
      </c>
      <c r="W40" s="59">
        <f>+IF('O2'!V32&lt;&gt;"",IF((1+OUT_2_Check!$Q$4)*SUM('O2'!V31,'O2'!V25)&lt;'O2'!V32,1,IF((1-OUT_2_Check!$Q$4)*SUM('O2'!V31,'O2'!V25)&gt;'O2'!V32,1,0)),IF(SUM('O2'!V31,'O2'!V25)&lt;&gt;0,1,0))</f>
        <v>0</v>
      </c>
      <c r="X40" s="59">
        <f>+IF('O2'!W32&lt;&gt;"",IF((1+OUT_2_Check!$Q$4)*SUM('O2'!W31,'O2'!W25)&lt;'O2'!W32,1,IF((1-OUT_2_Check!$Q$4)*SUM('O2'!W31,'O2'!W25)&gt;'O2'!W32,1,0)),IF(SUM('O2'!W31,'O2'!W25)&lt;&gt;0,1,0))</f>
        <v>0</v>
      </c>
      <c r="Y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Z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A40" s="59">
        <f>+IF('O2'!X32&lt;&gt;"",IF((1+OUT_2_Check!$Q$4)*SUM('O2'!X31,'O2'!X25)&lt;'O2'!X32,1,IF((1-OUT_2_Check!$Q$4)*SUM('O2'!X31,'O2'!X25)&gt;'O2'!X32,1,0)),IF(SUM('O2'!X31,'O2'!X25)&lt;&gt;0,1,0))</f>
        <v>0</v>
      </c>
      <c r="AB40" s="59">
        <f>+IF('O2'!Y32&lt;&gt;"",IF((1+OUT_2_Check!$Q$4)*SUM('O2'!Y31,'O2'!Y25)&lt;'O2'!Y32,1,IF((1-OUT_2_Check!$Q$4)*SUM('O2'!Y31,'O2'!Y25)&gt;'O2'!Y32,1,0)),IF(SUM('O2'!Y31,'O2'!Y25)&lt;&gt;0,1,0))</f>
        <v>0</v>
      </c>
      <c r="AC40" s="59">
        <f>+IF('O2'!Z32&lt;&gt;"",IF((1+OUT_2_Check!$Q$4)*SUM('O2'!Z31,'O2'!Z25)&lt;'O2'!Z32,1,IF((1-OUT_2_Check!$Q$4)*SUM('O2'!Z31,'O2'!Z25)&gt;'O2'!Z32,1,0)),IF(SUM('O2'!Z31,'O2'!Z25)&lt;&gt;0,1,0))</f>
        <v>0</v>
      </c>
      <c r="AD40" s="59">
        <f>+IF('O2'!AA32&lt;&gt;"",IF((1+OUT_2_Check!$Q$4)*SUM('O2'!AA31,'O2'!AA25)&lt;'O2'!AA32,1,IF((1-OUT_2_Check!$Q$4)*SUM('O2'!AA31,'O2'!AA25)&gt;'O2'!AA32,1,0)),IF(SUM('O2'!AA31,'O2'!AA25)&lt;&gt;0,1,0))</f>
        <v>0</v>
      </c>
      <c r="AE40" s="59">
        <f>+IF('O2'!AB32&lt;&gt;"",IF((1+OUT_2_Check!$Q$4)*SUM('O2'!AB31,'O2'!AB25)&lt;'O2'!AB32,1,IF((1-OUT_2_Check!$Q$4)*SUM('O2'!AB31,'O2'!AB25)&gt;'O2'!AB32,1,0)),IF(SUM('O2'!AB31,'O2'!AB25)&lt;&gt;0,1,0))</f>
        <v>0</v>
      </c>
      <c r="AF40" s="59">
        <f>+IF('O2'!AC32&lt;&gt;"",IF((1+OUT_2_Check!$Q$4)*SUM('O2'!AC31,'O2'!AC25)&lt;'O2'!AC32,1,IF((1-OUT_2_Check!$Q$4)*SUM('O2'!AC31,'O2'!AC25)&gt;'O2'!AC32,1,0)),IF(SUM('O2'!AC31,'O2'!AC25)&lt;&gt;0,1,0))</f>
        <v>0</v>
      </c>
      <c r="AG40" s="59">
        <f>+IF('O2'!AD32&lt;&gt;"",IF((1+OUT_2_Check!$Q$4)*SUM('O2'!AD31,'O2'!AD25)&lt;'O2'!AD32,1,IF((1-OUT_2_Check!$Q$4)*SUM('O2'!AD31,'O2'!AD25)&gt;'O2'!AD32,1,0)),IF(SUM('O2'!AD31,'O2'!AD25)&lt;&gt;0,1,0))</f>
        <v>0</v>
      </c>
      <c r="AH40" s="59">
        <f>+IF('O2'!AE32&lt;&gt;"",IF((1+OUT_2_Check!$Q$4)*SUM('O2'!AE31,'O2'!AE25)&lt;'O2'!AE32,1,IF((1-OUT_2_Check!$Q$4)*SUM('O2'!AE31,'O2'!AE25)&gt;'O2'!AE32,1,0)),IF(SUM('O2'!AE31,'O2'!AE25)&lt;&gt;0,1,0))</f>
        <v>0</v>
      </c>
      <c r="AI40" s="59">
        <f>+IF('O2'!AF32&lt;&gt;"",IF((1+OUT_2_Check!$Q$4)*SUM('O2'!AF31,'O2'!AF25)&lt;'O2'!AF32,1,IF((1-OUT_2_Check!$Q$4)*SUM('O2'!AF31,'O2'!AF25)&gt;'O2'!AF32,1,0)),IF(SUM('O2'!AF31,'O2'!AF25)&lt;&gt;0,1,0))</f>
        <v>0</v>
      </c>
      <c r="AJ40" s="59">
        <f>+IF('O2'!AG32&lt;&gt;"",IF((1+OUT_2_Check!$Q$4)*SUM('O2'!AG31,'O2'!AG25)&lt;'O2'!AG32,1,IF((1-OUT_2_Check!$Q$4)*SUM('O2'!AG31,'O2'!AG25)&gt;'O2'!AG32,1,0)),IF(SUM('O2'!AG31,'O2'!AG25)&lt;&gt;0,1,0))</f>
        <v>0</v>
      </c>
      <c r="AK40" s="59">
        <f>+IF('O2'!AH32&lt;&gt;"",IF((1+OUT_2_Check!$Q$4)*SUM('O2'!AH31,'O2'!AH25)&lt;'O2'!AH32,1,IF((1-OUT_2_Check!$Q$4)*SUM('O2'!AH31,'O2'!AH25)&gt;'O2'!AH32,1,0)),IF(SUM('O2'!AH31,'O2'!AH25)&lt;&gt;0,1,0))</f>
        <v>0</v>
      </c>
      <c r="AL40" s="59">
        <f>+IF('O2'!AI32&lt;&gt;"",IF((1+OUT_2_Check!$Q$4)*SUM('O2'!AI31,'O2'!AI25)&lt;'O2'!AI32,1,IF((1-OUT_2_Check!$Q$4)*SUM('O2'!AI31,'O2'!AI25)&gt;'O2'!AI32,1,0)),IF(SUM('O2'!AI31,'O2'!AI25)&lt;&gt;0,1,0))</f>
        <v>0</v>
      </c>
      <c r="AM40" s="59">
        <f>+IF('O2'!AJ32&lt;&gt;"",IF((1+OUT_2_Check!$Q$4)*SUM('O2'!AJ31,'O2'!AJ25)&lt;'O2'!AJ32,1,IF((1-OUT_2_Check!$Q$4)*SUM('O2'!AJ31,'O2'!AJ25)&gt;'O2'!AJ32,1,0)),IF(SUM('O2'!AJ31,'O2'!AJ25)&lt;&gt;0,1,0))</f>
        <v>0</v>
      </c>
      <c r="AN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O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P40" s="59">
        <f>+IF('O2'!AK32&lt;&gt;"",IF((1+OUT_2_Check!$Q$4)*SUM('O2'!AK31,'O2'!AK25)&lt;'O2'!AK32,1,IF((1-OUT_2_Check!$Q$4)*SUM('O2'!AK31,'O2'!AK25)&gt;'O2'!AK32,1,0)),IF(SUM('O2'!AK31,'O2'!AK25)&lt;&gt;0,1,0))</f>
        <v>0</v>
      </c>
      <c r="AQ40" s="59">
        <f>+IF('O2'!AL32&lt;&gt;"",IF((1+OUT_2_Check!$Q$4)*SUM('O2'!AL31,'O2'!AL25)&lt;'O2'!AL32,1,IF((1-OUT_2_Check!$Q$4)*SUM('O2'!AL31,'O2'!AL25)&gt;'O2'!AL32,1,0)),IF(SUM('O2'!AL31,'O2'!AL25)&lt;&gt;0,1,0))</f>
        <v>0</v>
      </c>
      <c r="AR40" s="59">
        <f>+IF('O2'!AM32&lt;&gt;"",IF((1+OUT_2_Check!$Q$4)*SUM('O2'!AM31,'O2'!AM25)&lt;'O2'!AM32,1,IF((1-OUT_2_Check!$Q$4)*SUM('O2'!AM31,'O2'!AM25)&gt;'O2'!AM32,1,0)),IF(SUM('O2'!AM31,'O2'!AM25)&lt;&gt;0,1,0))</f>
        <v>0</v>
      </c>
      <c r="AS40" s="59">
        <f>+IF('O2'!AN32&lt;&gt;"",IF((1+OUT_2_Check!$Q$4)*SUM('O2'!AN31,'O2'!AN25)&lt;'O2'!AN32,1,IF((1-OUT_2_Check!$Q$4)*SUM('O2'!AN31,'O2'!AN25)&gt;'O2'!AN32,1,0)),IF(SUM('O2'!AN31,'O2'!AN25)&lt;&gt;0,1,0))</f>
        <v>0</v>
      </c>
      <c r="AT40" s="62">
        <f>+IF('O2'!AO32&lt;&gt;"",IF((1+OUT_2_Check!$Q$4)*SUM('O2'!B32:AN32)&lt;'O2'!AO32,1,IF((1-OUT_2_Check!$Q$4)*SUM('O2'!B32:AN32)&gt;'O2'!AO32,1,0)),IF(SUM('O2'!B32:AN32)&lt;&gt;0,1,0))</f>
        <v>1</v>
      </c>
    </row>
    <row r="41" spans="1:46" s="22" customFormat="1" ht="18" customHeight="1">
      <c r="A41" s="32"/>
      <c r="B41" s="34"/>
      <c r="C41" s="3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</row>
    <row r="42" spans="1:46" s="22" customFormat="1" ht="18" customHeight="1">
      <c r="A42" s="39"/>
      <c r="B42" s="34" t="s">
        <v>97</v>
      </c>
      <c r="C42" s="28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3"/>
    </row>
    <row r="43" spans="1:46" s="22" customFormat="1" ht="18" customHeight="1">
      <c r="A43" s="32"/>
      <c r="B43" s="34"/>
      <c r="C43" s="3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</row>
    <row r="44" spans="1:46" s="22" customFormat="1" ht="18" customHeight="1">
      <c r="A44" s="32"/>
      <c r="B44" s="128" t="s">
        <v>127</v>
      </c>
      <c r="C44" s="28"/>
      <c r="D44" s="61" t="e">
        <f>+IF('O2'!B33&lt;&gt;"",IF((1+OUT_2_Check!$Q$4)*SUM('O2'!B12,'O2'!B18,'O2'!B32,'O2'!#REF!)&lt;'O2'!B33,1,IF((1-OUT_2_Check!$Q$4)*SUM('O2'!B12,'O2'!B18,'O2'!B32,'O2'!#REF!)&gt;'O2'!B33,1,0)),IF(SUM('O2'!B12,'O2'!B18,'O2'!B32,'O2'!#REF!)&lt;&gt;0,1,0))</f>
        <v>#REF!</v>
      </c>
      <c r="E44" s="61" t="e">
        <f>+IF('O2'!D33&lt;&gt;"",IF((1+OUT_2_Check!$Q$4)*SUM('O2'!D12,'O2'!D18,'O2'!D32,'O2'!#REF!)&lt;'O2'!D33,1,IF((1-OUT_2_Check!$Q$4)*SUM('O2'!D12,'O2'!D18,'O2'!D32,'O2'!#REF!)&gt;'O2'!D33,1,0)),IF(SUM('O2'!D12,'O2'!D18,'O2'!D32,'O2'!#REF!)&lt;&gt;0,1,0))</f>
        <v>#REF!</v>
      </c>
      <c r="F44" s="61" t="e">
        <f>+IF('O2'!E33&lt;&gt;"",IF((1+OUT_2_Check!$Q$4)*SUM('O2'!E12,'O2'!E18,'O2'!E32,'O2'!#REF!)&lt;'O2'!E33,1,IF((1-OUT_2_Check!$Q$4)*SUM('O2'!E12,'O2'!E18,'O2'!E32,'O2'!#REF!)&gt;'O2'!E33,1,0)),IF(SUM('O2'!E12,'O2'!E18,'O2'!E32,'O2'!#REF!)&lt;&gt;0,1,0))</f>
        <v>#REF!</v>
      </c>
      <c r="G44" s="61" t="e">
        <f>+IF('O2'!F33&lt;&gt;"",IF((1+OUT_2_Check!$Q$4)*SUM('O2'!F12,'O2'!F18,'O2'!F32,'O2'!#REF!)&lt;'O2'!F33,1,IF((1-OUT_2_Check!$Q$4)*SUM('O2'!F12,'O2'!F18,'O2'!F32,'O2'!#REF!)&gt;'O2'!F33,1,0)),IF(SUM('O2'!F12,'O2'!F18,'O2'!F32,'O2'!#REF!)&lt;&gt;0,1,0))</f>
        <v>#REF!</v>
      </c>
      <c r="H44" s="61" t="e">
        <f>+IF('O2'!G33&lt;&gt;"",IF((1+OUT_2_Check!$Q$4)*SUM('O2'!G12,'O2'!G18,'O2'!G32,'O2'!#REF!)&lt;'O2'!G33,1,IF((1-OUT_2_Check!$Q$4)*SUM('O2'!G12,'O2'!G18,'O2'!G32,'O2'!#REF!)&gt;'O2'!G33,1,0)),IF(SUM('O2'!G12,'O2'!G18,'O2'!G32,'O2'!#REF!)&lt;&gt;0,1,0))</f>
        <v>#REF!</v>
      </c>
      <c r="I44" s="61" t="e">
        <f>+IF('O2'!H33&lt;&gt;"",IF((1+OUT_2_Check!$Q$4)*SUM('O2'!H12,'O2'!H18,'O2'!H32,'O2'!#REF!)&lt;'O2'!H33,1,IF((1-OUT_2_Check!$Q$4)*SUM('O2'!H12,'O2'!H18,'O2'!H32,'O2'!#REF!)&gt;'O2'!H33,1,0)),IF(SUM('O2'!H12,'O2'!H18,'O2'!H32,'O2'!#REF!)&lt;&gt;0,1,0))</f>
        <v>#REF!</v>
      </c>
      <c r="J44" s="61" t="e">
        <f>+IF('O2'!I33&lt;&gt;"",IF((1+OUT_2_Check!$Q$4)*SUM('O2'!I12,'O2'!I18,'O2'!I32,'O2'!#REF!)&lt;'O2'!I33,1,IF((1-OUT_2_Check!$Q$4)*SUM('O2'!I12,'O2'!I18,'O2'!I32,'O2'!#REF!)&gt;'O2'!I33,1,0)),IF(SUM('O2'!I12,'O2'!I18,'O2'!I32,'O2'!#REF!)&lt;&gt;0,1,0))</f>
        <v>#REF!</v>
      </c>
      <c r="K44" s="61" t="e">
        <f>+IF('O2'!K33&lt;&gt;"",IF((1+OUT_2_Check!$Q$4)*SUM('O2'!K12,'O2'!K18,'O2'!K32,'O2'!#REF!)&lt;'O2'!K33,1,IF((1-OUT_2_Check!$Q$4)*SUM('O2'!K12,'O2'!K18,'O2'!K32,'O2'!#REF!)&gt;'O2'!K33,1,0)),IF(SUM('O2'!K12,'O2'!K18,'O2'!K32,'O2'!#REF!)&lt;&gt;0,1,0))</f>
        <v>#REF!</v>
      </c>
      <c r="L44" s="61" t="e">
        <f>+IF('O2'!L33&lt;&gt;"",IF((1+OUT_2_Check!$Q$4)*SUM('O2'!L12,'O2'!L18,'O2'!L32,'O2'!#REF!)&lt;'O2'!L33,1,IF((1-OUT_2_Check!$Q$4)*SUM('O2'!L12,'O2'!L18,'O2'!L32,'O2'!#REF!)&gt;'O2'!L33,1,0)),IF(SUM('O2'!L12,'O2'!L18,'O2'!L32,'O2'!#REF!)&lt;&gt;0,1,0))</f>
        <v>#REF!</v>
      </c>
      <c r="M44" s="61" t="e">
        <f>+IF('O2'!M33&lt;&gt;"",IF((1+OUT_2_Check!$Q$4)*SUM('O2'!M12,'O2'!M18,'O2'!M32,'O2'!#REF!)&lt;'O2'!M33,1,IF((1-OUT_2_Check!$Q$4)*SUM('O2'!M12,'O2'!M18,'O2'!M32,'O2'!#REF!)&gt;'O2'!M33,1,0)),IF(SUM('O2'!M12,'O2'!M18,'O2'!M32,'O2'!#REF!)&lt;&gt;0,1,0))</f>
        <v>#REF!</v>
      </c>
      <c r="N44" s="61" t="e">
        <f>+IF('O2'!N33&lt;&gt;"",IF((1+OUT_2_Check!$Q$4)*SUM('O2'!N12,'O2'!N18,'O2'!N32,'O2'!#REF!)&lt;'O2'!N33,1,IF((1-OUT_2_Check!$Q$4)*SUM('O2'!N12,'O2'!N18,'O2'!N32,'O2'!#REF!)&gt;'O2'!N33,1,0)),IF(SUM('O2'!N12,'O2'!N18,'O2'!N32,'O2'!#REF!)&lt;&gt;0,1,0))</f>
        <v>#REF!</v>
      </c>
      <c r="O44" s="61" t="e">
        <f>+IF('O2'!O33&lt;&gt;"",IF((1+OUT_2_Check!$Q$4)*SUM('O2'!O12,'O2'!O18,'O2'!O32,'O2'!#REF!)&lt;'O2'!O33,1,IF((1-OUT_2_Check!$Q$4)*SUM('O2'!O12,'O2'!O18,'O2'!O32,'O2'!#REF!)&gt;'O2'!O33,1,0)),IF(SUM('O2'!O12,'O2'!O18,'O2'!O32,'O2'!#REF!)&lt;&gt;0,1,0))</f>
        <v>#REF!</v>
      </c>
      <c r="P44" s="61" t="e">
        <f>+IF('O2'!P33&lt;&gt;"",IF((1+OUT_2_Check!$Q$4)*SUM('O2'!P12,'O2'!P18,'O2'!P32,'O2'!#REF!)&lt;'O2'!P33,1,IF((1-OUT_2_Check!$Q$4)*SUM('O2'!P12,'O2'!P18,'O2'!P32,'O2'!#REF!)&gt;'O2'!P33,1,0)),IF(SUM('O2'!P12,'O2'!P18,'O2'!P32,'O2'!#REF!)&lt;&gt;0,1,0))</f>
        <v>#REF!</v>
      </c>
      <c r="Q44" s="61" t="e">
        <f>+IF('O2'!Q33&lt;&gt;"",IF((1+OUT_2_Check!$Q$4)*SUM('O2'!Q12,'O2'!Q18,'O2'!Q32,'O2'!#REF!)&lt;'O2'!Q33,1,IF((1-OUT_2_Check!$Q$4)*SUM('O2'!Q12,'O2'!Q18,'O2'!Q32,'O2'!#REF!)&gt;'O2'!Q33,1,0)),IF(SUM('O2'!Q12,'O2'!Q18,'O2'!Q32,'O2'!#REF!)&lt;&gt;0,1,0))</f>
        <v>#REF!</v>
      </c>
      <c r="R44" s="61" t="e">
        <f>+IF('O2'!R33&lt;&gt;"",IF((1+OUT_2_Check!$Q$4)*SUM('O2'!R12,'O2'!R18,'O2'!R32,'O2'!#REF!)&lt;'O2'!R33,1,IF((1-OUT_2_Check!$Q$4)*SUM('O2'!R12,'O2'!R18,'O2'!R32,'O2'!#REF!)&gt;'O2'!R33,1,0)),IF(SUM('O2'!R12,'O2'!R18,'O2'!R32,'O2'!#REF!)&lt;&gt;0,1,0))</f>
        <v>#REF!</v>
      </c>
      <c r="S44" s="61" t="e">
        <f>+IF('O2'!S33&lt;&gt;"",IF((1+OUT_2_Check!$Q$4)*SUM('O2'!S12,'O2'!S18,'O2'!S32,'O2'!#REF!)&lt;'O2'!S33,1,IF((1-OUT_2_Check!$Q$4)*SUM('O2'!S12,'O2'!S18,'O2'!S32,'O2'!#REF!)&gt;'O2'!S33,1,0)),IF(SUM('O2'!S12,'O2'!S18,'O2'!S32,'O2'!#REF!)&lt;&gt;0,1,0))</f>
        <v>#REF!</v>
      </c>
      <c r="T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U44" s="61" t="e">
        <f>+IF('O2'!T33&lt;&gt;"",IF((1+OUT_2_Check!$Q$4)*SUM('O2'!T12,'O2'!T18,'O2'!T32,'O2'!#REF!)&lt;'O2'!T33,1,IF((1-OUT_2_Check!$Q$4)*SUM('O2'!T12,'O2'!T18,'O2'!T32,'O2'!#REF!)&gt;'O2'!T33,1,0)),IF(SUM('O2'!T12,'O2'!T18,'O2'!T32,'O2'!#REF!)&lt;&gt;0,1,0))</f>
        <v>#REF!</v>
      </c>
      <c r="V44" s="61" t="e">
        <f>+IF('O2'!U33&lt;&gt;"",IF((1+OUT_2_Check!$Q$4)*SUM('O2'!U12,'O2'!U18,'O2'!U32,'O2'!#REF!)&lt;'O2'!U33,1,IF((1-OUT_2_Check!$Q$4)*SUM('O2'!U12,'O2'!U18,'O2'!U32,'O2'!#REF!)&gt;'O2'!U33,1,0)),IF(SUM('O2'!U12,'O2'!U18,'O2'!U32,'O2'!#REF!)&lt;&gt;0,1,0))</f>
        <v>#REF!</v>
      </c>
      <c r="W44" s="61" t="e">
        <f>+IF('O2'!V33&lt;&gt;"",IF((1+OUT_2_Check!$Q$4)*SUM('O2'!V12,'O2'!V18,'O2'!V32,'O2'!#REF!)&lt;'O2'!V33,1,IF((1-OUT_2_Check!$Q$4)*SUM('O2'!V12,'O2'!V18,'O2'!V32,'O2'!#REF!)&gt;'O2'!V33,1,0)),IF(SUM('O2'!V12,'O2'!V18,'O2'!V32,'O2'!#REF!)&lt;&gt;0,1,0))</f>
        <v>#REF!</v>
      </c>
      <c r="X44" s="61" t="e">
        <f>+IF('O2'!W33&lt;&gt;"",IF((1+OUT_2_Check!$Q$4)*SUM('O2'!W12,'O2'!W18,'O2'!W32,'O2'!#REF!)&lt;'O2'!W33,1,IF((1-OUT_2_Check!$Q$4)*SUM('O2'!W12,'O2'!W18,'O2'!W32,'O2'!#REF!)&gt;'O2'!W33,1,0)),IF(SUM('O2'!W12,'O2'!W18,'O2'!W32,'O2'!#REF!)&lt;&gt;0,1,0))</f>
        <v>#REF!</v>
      </c>
      <c r="Y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Z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A44" s="61" t="e">
        <f>+IF('O2'!X33&lt;&gt;"",IF((1+OUT_2_Check!$Q$4)*SUM('O2'!X12,'O2'!X18,'O2'!X32,'O2'!#REF!)&lt;'O2'!X33,1,IF((1-OUT_2_Check!$Q$4)*SUM('O2'!X12,'O2'!X18,'O2'!X32,'O2'!#REF!)&gt;'O2'!X33,1,0)),IF(SUM('O2'!X12,'O2'!X18,'O2'!X32,'O2'!#REF!)&lt;&gt;0,1,0))</f>
        <v>#REF!</v>
      </c>
      <c r="AB44" s="61" t="e">
        <f>+IF('O2'!Y33&lt;&gt;"",IF((1+OUT_2_Check!$Q$4)*SUM('O2'!Y12,'O2'!Y18,'O2'!Y32,'O2'!#REF!)&lt;'O2'!Y33,1,IF((1-OUT_2_Check!$Q$4)*SUM('O2'!Y12,'O2'!Y18,'O2'!Y32,'O2'!#REF!)&gt;'O2'!Y33,1,0)),IF(SUM('O2'!Y12,'O2'!Y18,'O2'!Y32,'O2'!#REF!)&lt;&gt;0,1,0))</f>
        <v>#REF!</v>
      </c>
      <c r="AC44" s="61" t="e">
        <f>+IF('O2'!Z33&lt;&gt;"",IF((1+OUT_2_Check!$Q$4)*SUM('O2'!Z12,'O2'!Z18,'O2'!Z32,'O2'!#REF!)&lt;'O2'!Z33,1,IF((1-OUT_2_Check!$Q$4)*SUM('O2'!Z12,'O2'!Z18,'O2'!Z32,'O2'!#REF!)&gt;'O2'!Z33,1,0)),IF(SUM('O2'!Z12,'O2'!Z18,'O2'!Z32,'O2'!#REF!)&lt;&gt;0,1,0))</f>
        <v>#REF!</v>
      </c>
      <c r="AD44" s="61" t="e">
        <f>+IF('O2'!AA33&lt;&gt;"",IF((1+OUT_2_Check!$Q$4)*SUM('O2'!AA12,'O2'!AA18,'O2'!AA32,'O2'!#REF!)&lt;'O2'!AA33,1,IF((1-OUT_2_Check!$Q$4)*SUM('O2'!AA12,'O2'!AA18,'O2'!AA32,'O2'!#REF!)&gt;'O2'!AA33,1,0)),IF(SUM('O2'!AA12,'O2'!AA18,'O2'!AA32,'O2'!#REF!)&lt;&gt;0,1,0))</f>
        <v>#REF!</v>
      </c>
      <c r="AE44" s="61" t="e">
        <f>+IF('O2'!AB33&lt;&gt;"",IF((1+OUT_2_Check!$Q$4)*SUM('O2'!AB12,'O2'!AB18,'O2'!AB32,'O2'!#REF!)&lt;'O2'!AB33,1,IF((1-OUT_2_Check!$Q$4)*SUM('O2'!AB12,'O2'!AB18,'O2'!AB32,'O2'!#REF!)&gt;'O2'!AB33,1,0)),IF(SUM('O2'!AB12,'O2'!AB18,'O2'!AB32,'O2'!#REF!)&lt;&gt;0,1,0))</f>
        <v>#REF!</v>
      </c>
      <c r="AF44" s="61" t="e">
        <f>+IF('O2'!AC33&lt;&gt;"",IF((1+OUT_2_Check!$Q$4)*SUM('O2'!AC12,'O2'!AC18,'O2'!AC32,'O2'!#REF!)&lt;'O2'!AC33,1,IF((1-OUT_2_Check!$Q$4)*SUM('O2'!AC12,'O2'!AC18,'O2'!AC32,'O2'!#REF!)&gt;'O2'!AC33,1,0)),IF(SUM('O2'!AC12,'O2'!AC18,'O2'!AC32,'O2'!#REF!)&lt;&gt;0,1,0))</f>
        <v>#REF!</v>
      </c>
      <c r="AG44" s="61" t="e">
        <f>+IF('O2'!AD33&lt;&gt;"",IF((1+OUT_2_Check!$Q$4)*SUM('O2'!AD12,'O2'!AD18,'O2'!AD32,'O2'!#REF!)&lt;'O2'!AD33,1,IF((1-OUT_2_Check!$Q$4)*SUM('O2'!AD12,'O2'!AD18,'O2'!AD32,'O2'!#REF!)&gt;'O2'!AD33,1,0)),IF(SUM('O2'!AD12,'O2'!AD18,'O2'!AD32,'O2'!#REF!)&lt;&gt;0,1,0))</f>
        <v>#REF!</v>
      </c>
      <c r="AH44" s="61" t="e">
        <f>+IF('O2'!AE33&lt;&gt;"",IF((1+OUT_2_Check!$Q$4)*SUM('O2'!AE12,'O2'!AE18,'O2'!AE32,'O2'!#REF!)&lt;'O2'!AE33,1,IF((1-OUT_2_Check!$Q$4)*SUM('O2'!AE12,'O2'!AE18,'O2'!AE32,'O2'!#REF!)&gt;'O2'!AE33,1,0)),IF(SUM('O2'!AE12,'O2'!AE18,'O2'!AE32,'O2'!#REF!)&lt;&gt;0,1,0))</f>
        <v>#REF!</v>
      </c>
      <c r="AI44" s="61" t="e">
        <f>+IF('O2'!AF33&lt;&gt;"",IF((1+OUT_2_Check!$Q$4)*SUM('O2'!AF12,'O2'!AF18,'O2'!AF32,'O2'!#REF!)&lt;'O2'!AF33,1,IF((1-OUT_2_Check!$Q$4)*SUM('O2'!AF12,'O2'!AF18,'O2'!AF32,'O2'!#REF!)&gt;'O2'!AF33,1,0)),IF(SUM('O2'!AF12,'O2'!AF18,'O2'!AF32,'O2'!#REF!)&lt;&gt;0,1,0))</f>
        <v>#REF!</v>
      </c>
      <c r="AJ44" s="61" t="e">
        <f>+IF('O2'!AG33&lt;&gt;"",IF((1+OUT_2_Check!$Q$4)*SUM('O2'!AG12,'O2'!AG18,'O2'!AG32,'O2'!#REF!)&lt;'O2'!AG33,1,IF((1-OUT_2_Check!$Q$4)*SUM('O2'!AG12,'O2'!AG18,'O2'!AG32,'O2'!#REF!)&gt;'O2'!AG33,1,0)),IF(SUM('O2'!AG12,'O2'!AG18,'O2'!AG32,'O2'!#REF!)&lt;&gt;0,1,0))</f>
        <v>#REF!</v>
      </c>
      <c r="AK44" s="61" t="e">
        <f>+IF('O2'!AH33&lt;&gt;"",IF((1+OUT_2_Check!$Q$4)*SUM('O2'!AH12,'O2'!AH18,'O2'!AH32,'O2'!#REF!)&lt;'O2'!AH33,1,IF((1-OUT_2_Check!$Q$4)*SUM('O2'!AH12,'O2'!AH18,'O2'!AH32,'O2'!#REF!)&gt;'O2'!AH33,1,0)),IF(SUM('O2'!AH12,'O2'!AH18,'O2'!AH32,'O2'!#REF!)&lt;&gt;0,1,0))</f>
        <v>#REF!</v>
      </c>
      <c r="AL44" s="61" t="e">
        <f>+IF('O2'!AI33&lt;&gt;"",IF((1+OUT_2_Check!$Q$4)*SUM('O2'!AI12,'O2'!AI18,'O2'!AI32,'O2'!#REF!)&lt;'O2'!AI33,1,IF((1-OUT_2_Check!$Q$4)*SUM('O2'!AI12,'O2'!AI18,'O2'!AI32,'O2'!#REF!)&gt;'O2'!AI33,1,0)),IF(SUM('O2'!AI12,'O2'!AI18,'O2'!AI32,'O2'!#REF!)&lt;&gt;0,1,0))</f>
        <v>#REF!</v>
      </c>
      <c r="AM44" s="61" t="e">
        <f>+IF('O2'!AJ33&lt;&gt;"",IF((1+OUT_2_Check!$Q$4)*SUM('O2'!AJ12,'O2'!AJ18,'O2'!AJ32,'O2'!#REF!)&lt;'O2'!AJ33,1,IF((1-OUT_2_Check!$Q$4)*SUM('O2'!AJ12,'O2'!AJ18,'O2'!AJ32,'O2'!#REF!)&gt;'O2'!AJ33,1,0)),IF(SUM('O2'!AJ12,'O2'!AJ18,'O2'!AJ32,'O2'!#REF!)&lt;&gt;0,1,0))</f>
        <v>#REF!</v>
      </c>
      <c r="AN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O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P44" s="61" t="e">
        <f>+IF('O2'!AK33&lt;&gt;"",IF((1+OUT_2_Check!$Q$4)*SUM('O2'!AK12,'O2'!AK18,'O2'!AK32,'O2'!#REF!)&lt;'O2'!AK33,1,IF((1-OUT_2_Check!$Q$4)*SUM('O2'!AK12,'O2'!AK18,'O2'!AK32,'O2'!#REF!)&gt;'O2'!AK33,1,0)),IF(SUM('O2'!AK12,'O2'!AK18,'O2'!AK32,'O2'!#REF!)&lt;&gt;0,1,0))</f>
        <v>#REF!</v>
      </c>
      <c r="AQ44" s="61" t="e">
        <f>+IF('O2'!AL33&lt;&gt;"",IF((1+OUT_2_Check!$Q$4)*SUM('O2'!AL12,'O2'!AL18,'O2'!AL32,'O2'!#REF!)&lt;'O2'!AL33,1,IF((1-OUT_2_Check!$Q$4)*SUM('O2'!AL12,'O2'!AL18,'O2'!AL32,'O2'!#REF!)&gt;'O2'!AL33,1,0)),IF(SUM('O2'!AL12,'O2'!AL18,'O2'!AL32,'O2'!#REF!)&lt;&gt;0,1,0))</f>
        <v>#REF!</v>
      </c>
      <c r="AR44" s="61" t="e">
        <f>+IF('O2'!AM33&lt;&gt;"",IF((1+OUT_2_Check!$Q$4)*SUM('O2'!AM12,'O2'!AM18,'O2'!AM32,'O2'!#REF!)&lt;'O2'!AM33,1,IF((1-OUT_2_Check!$Q$4)*SUM('O2'!AM12,'O2'!AM18,'O2'!AM32,'O2'!#REF!)&gt;'O2'!AM33,1,0)),IF(SUM('O2'!AM12,'O2'!AM18,'O2'!AM32,'O2'!#REF!)&lt;&gt;0,1,0))</f>
        <v>#REF!</v>
      </c>
      <c r="AS44" s="61" t="e">
        <f>+IF('O2'!AN33&lt;&gt;"",IF((1+OUT_2_Check!$Q$4)*SUM('O2'!AN12,'O2'!AN18,'O2'!AN32,'O2'!#REF!)&lt;'O2'!AN33,1,IF((1-OUT_2_Check!$Q$4)*SUM('O2'!AN12,'O2'!AN18,'O2'!AN32,'O2'!#REF!)&gt;'O2'!AN33,1,0)),IF(SUM('O2'!AN12,'O2'!AN18,'O2'!AN32,'O2'!#REF!)&lt;&gt;0,1,0))</f>
        <v>#REF!</v>
      </c>
      <c r="AT44" s="61" t="e">
        <f>+IF('O2'!AO33&lt;&gt;"",IF((1+OUT_2_Check!$Q$4)*SUM('O2'!AO12,'O2'!AO18,'O2'!AO32,'O2'!#REF!)&lt;'O2'!AO33,1,IF((1-OUT_2_Check!$Q$4)*SUM('O2'!AO12,'O2'!AO18,'O2'!AO32,'O2'!#REF!)&gt;'O2'!AO33,1,0)),IF(SUM('O2'!AO12,'O2'!AO18,'O2'!AO32,'O2'!#REF!)&lt;&gt;0,1,0))</f>
        <v>#REF!</v>
      </c>
    </row>
    <row r="45" spans="1:46" s="22" customFormat="1" ht="15">
      <c r="A45" s="32"/>
      <c r="B45" s="28"/>
      <c r="C45" s="2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</row>
    <row r="46" spans="1:46" s="22" customFormat="1" ht="18" customHeight="1">
      <c r="A46" s="39"/>
      <c r="B46" s="28" t="s">
        <v>24</v>
      </c>
      <c r="C46" s="28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</row>
    <row r="47" spans="1:46" s="22" customFormat="1" ht="18" customHeight="1">
      <c r="A47" s="39"/>
      <c r="B47" s="34" t="s">
        <v>100</v>
      </c>
      <c r="C47" s="28"/>
      <c r="D47" s="53"/>
      <c r="E47" s="53"/>
      <c r="F47" s="53"/>
      <c r="G47" s="53"/>
      <c r="H47" s="53"/>
      <c r="I47" s="5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3"/>
    </row>
    <row r="48" spans="1:46" s="22" customFormat="1" ht="18" customHeight="1">
      <c r="A48" s="42"/>
      <c r="B48" s="77" t="s">
        <v>101</v>
      </c>
      <c r="C48" s="44"/>
      <c r="D48" s="57"/>
      <c r="E48" s="57"/>
      <c r="F48" s="57"/>
      <c r="G48" s="57"/>
      <c r="H48" s="57"/>
      <c r="I48" s="57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57"/>
    </row>
    <row r="49" spans="1:48" s="22" customFormat="1" ht="18" customHeight="1">
      <c r="A49" s="34" t="s">
        <v>57</v>
      </c>
      <c r="B49" s="34"/>
      <c r="C49" s="34"/>
      <c r="AT49" s="79"/>
      <c r="AU49" s="45"/>
    </row>
    <row r="50" spans="1:48" s="22" customFormat="1" ht="18" customHeight="1">
      <c r="A50" s="34" t="s">
        <v>86</v>
      </c>
      <c r="B50" s="34"/>
      <c r="C50" s="3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8"/>
      <c r="AU50" s="45"/>
      <c r="AV50" s="45"/>
    </row>
    <row r="51" spans="1:48" s="22" customFormat="1" ht="18" customHeight="1">
      <c r="A51" s="34" t="s">
        <v>87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8"/>
    </row>
    <row r="52" spans="1:48" s="22" customFormat="1" ht="18" customHeight="1">
      <c r="A52" s="34" t="s">
        <v>98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8"/>
    </row>
    <row r="53" spans="1:48" s="79" customFormat="1" ht="18" customHeight="1">
      <c r="A53" s="4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18"/>
    </row>
    <row r="54" spans="1:48" s="18" customFormat="1" ht="18" customHeight="1"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9"/>
    </row>
    <row r="55" spans="1:48" s="18" customFormat="1" ht="18" customHeight="1">
      <c r="A55" s="80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</row>
    <row r="56" spans="1:48" s="18" customFormat="1" ht="18" customHeight="1"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</row>
    <row r="57" spans="1:48" s="18" customFormat="1" ht="18" customHeight="1"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pane xSplit="1" ySplit="7" topLeftCell="B8" activePane="bottomRight" state="frozen"/>
      <selection pane="topRight" activeCell="D1" sqref="D1"/>
      <selection pane="bottomLeft" activeCell="A9" sqref="A9"/>
      <selection pane="bottomRight" activeCell="A5" sqref="A5"/>
    </sheetView>
  </sheetViews>
  <sheetFormatPr defaultColWidth="0" defaultRowHeight="15.75"/>
  <cols>
    <col min="1" max="1" width="50.7109375" style="272" customWidth="1"/>
    <col min="2" max="2" width="13" style="263" customWidth="1"/>
    <col min="3" max="3" width="14.5703125" style="263" customWidth="1"/>
    <col min="4" max="4" width="12.85546875" style="263" bestFit="1" customWidth="1"/>
    <col min="5" max="10" width="11.7109375" style="263" customWidth="1"/>
    <col min="11" max="11" width="12.7109375" style="263" customWidth="1"/>
    <col min="12" max="12" width="12.5703125" style="263" bestFit="1" customWidth="1"/>
    <col min="13" max="13" width="11.7109375" style="263" customWidth="1"/>
    <col min="14" max="14" width="9.140625" style="263" customWidth="1"/>
    <col min="15" max="16384" width="0" style="263" hidden="1"/>
  </cols>
  <sheetData>
    <row r="1" spans="1:14" s="242" customFormat="1" ht="19.5" customHeight="1">
      <c r="A1" s="264"/>
      <c r="B1" s="273"/>
      <c r="C1" s="273"/>
      <c r="D1" s="273"/>
      <c r="E1" s="273"/>
      <c r="F1" s="273"/>
      <c r="G1" s="273"/>
      <c r="H1" s="273"/>
      <c r="I1" s="273"/>
    </row>
    <row r="2" spans="1:14" s="239" customFormat="1" ht="20.100000000000001" customHeight="1">
      <c r="A2" s="238" t="s">
        <v>188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</row>
    <row r="3" spans="1:14" s="239" customFormat="1" ht="20.100000000000001" customHeight="1">
      <c r="A3" s="238" t="s">
        <v>436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</row>
    <row r="4" spans="1:14" s="239" customFormat="1" ht="20.100000000000001" customHeight="1">
      <c r="A4" s="238" t="s">
        <v>3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1:14" s="244" customFormat="1" ht="20.100000000000001" customHeight="1">
      <c r="A5" s="275" t="s">
        <v>28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</row>
    <row r="6" spans="1:14" s="249" customFormat="1" ht="34.15" customHeight="1">
      <c r="A6" s="279"/>
      <c r="B6" s="280" t="s">
        <v>203</v>
      </c>
      <c r="C6" s="281"/>
      <c r="D6" s="282"/>
      <c r="E6" s="283" t="s">
        <v>43</v>
      </c>
      <c r="F6" s="281"/>
      <c r="G6" s="284"/>
      <c r="H6" s="280" t="s">
        <v>44</v>
      </c>
      <c r="I6" s="281"/>
      <c r="J6" s="282"/>
      <c r="K6" s="283" t="s">
        <v>34</v>
      </c>
      <c r="L6" s="285"/>
      <c r="M6" s="286"/>
    </row>
    <row r="7" spans="1:14" s="249" customFormat="1" ht="96.75" customHeight="1">
      <c r="A7" s="287" t="s">
        <v>45</v>
      </c>
      <c r="B7" s="288" t="s">
        <v>46</v>
      </c>
      <c r="C7" s="288" t="s">
        <v>47</v>
      </c>
      <c r="D7" s="288" t="s">
        <v>48</v>
      </c>
      <c r="E7" s="289" t="s">
        <v>46</v>
      </c>
      <c r="F7" s="288" t="s">
        <v>47</v>
      </c>
      <c r="G7" s="290" t="s">
        <v>48</v>
      </c>
      <c r="H7" s="288" t="s">
        <v>46</v>
      </c>
      <c r="I7" s="288" t="s">
        <v>47</v>
      </c>
      <c r="J7" s="288" t="s">
        <v>48</v>
      </c>
      <c r="K7" s="289" t="s">
        <v>46</v>
      </c>
      <c r="L7" s="288" t="s">
        <v>47</v>
      </c>
      <c r="M7" s="291" t="s">
        <v>48</v>
      </c>
    </row>
    <row r="8" spans="1:14" s="251" customFormat="1" ht="30" customHeight="1">
      <c r="A8" s="292" t="s">
        <v>155</v>
      </c>
      <c r="B8" s="346"/>
      <c r="C8" s="347"/>
      <c r="D8" s="348"/>
      <c r="E8" s="349"/>
      <c r="F8" s="347"/>
      <c r="G8" s="350"/>
      <c r="H8" s="346"/>
      <c r="I8" s="347"/>
      <c r="J8" s="348"/>
      <c r="K8" s="349"/>
      <c r="L8" s="350"/>
      <c r="M8" s="351"/>
    </row>
    <row r="9" spans="1:14" s="249" customFormat="1" ht="17.100000000000001" customHeight="1">
      <c r="A9" s="255" t="s">
        <v>200</v>
      </c>
      <c r="B9" s="353">
        <v>55164.362359969877</v>
      </c>
      <c r="C9" s="353">
        <v>12368.716227192819</v>
      </c>
      <c r="D9" s="353">
        <v>406.46066984020956</v>
      </c>
      <c r="E9" s="353">
        <v>3476.95191901211</v>
      </c>
      <c r="F9" s="353">
        <v>440.05872769548301</v>
      </c>
      <c r="G9" s="353">
        <v>51.729045682235999</v>
      </c>
      <c r="H9" s="353">
        <v>2640.0442649142301</v>
      </c>
      <c r="I9" s="353">
        <v>144.95737490737599</v>
      </c>
      <c r="J9" s="353">
        <v>36.197170280902498</v>
      </c>
      <c r="K9" s="354">
        <v>61281.358543896211</v>
      </c>
      <c r="L9" s="354">
        <v>12953.732329795677</v>
      </c>
      <c r="M9" s="354">
        <v>494.38688580334804</v>
      </c>
    </row>
    <row r="10" spans="1:14" s="249" customFormat="1" ht="17.100000000000001" customHeight="1">
      <c r="A10" s="255" t="s">
        <v>199</v>
      </c>
      <c r="B10" s="353">
        <v>19004.049463898918</v>
      </c>
      <c r="C10" s="353">
        <v>5326.4384660274845</v>
      </c>
      <c r="D10" s="353">
        <v>0</v>
      </c>
      <c r="E10" s="353">
        <v>1343.82736958588</v>
      </c>
      <c r="F10" s="353">
        <v>0</v>
      </c>
      <c r="G10" s="353">
        <v>0</v>
      </c>
      <c r="H10" s="353">
        <v>1350.25790801477</v>
      </c>
      <c r="I10" s="353">
        <v>0</v>
      </c>
      <c r="J10" s="353">
        <v>0</v>
      </c>
      <c r="K10" s="354">
        <v>21698.134741499569</v>
      </c>
      <c r="L10" s="354">
        <v>5326.4384660274845</v>
      </c>
      <c r="M10" s="354">
        <v>0</v>
      </c>
    </row>
    <row r="11" spans="1:14" s="249" customFormat="1" ht="17.100000000000001" customHeight="1">
      <c r="A11" s="293" t="s">
        <v>107</v>
      </c>
      <c r="B11" s="353">
        <v>63932.876246458225</v>
      </c>
      <c r="C11" s="353">
        <v>12433.225036990079</v>
      </c>
      <c r="D11" s="353">
        <v>647.72628369654399</v>
      </c>
      <c r="E11" s="353">
        <v>9084.8422881952592</v>
      </c>
      <c r="F11" s="353">
        <v>821.96875</v>
      </c>
      <c r="G11" s="353">
        <v>0</v>
      </c>
      <c r="H11" s="353">
        <v>14071.5576621074</v>
      </c>
      <c r="I11" s="353">
        <v>1528.41584289762</v>
      </c>
      <c r="J11" s="353">
        <v>0</v>
      </c>
      <c r="K11" s="354">
        <v>87089.276196760882</v>
      </c>
      <c r="L11" s="354">
        <v>14783.6096298877</v>
      </c>
      <c r="M11" s="354">
        <v>647.72628369654399</v>
      </c>
    </row>
    <row r="12" spans="1:14" s="249" customFormat="1" ht="17.100000000000001" customHeight="1">
      <c r="A12" s="293" t="s">
        <v>108</v>
      </c>
      <c r="B12" s="353">
        <v>26248.507233655229</v>
      </c>
      <c r="C12" s="353">
        <v>12685.336415391621</v>
      </c>
      <c r="D12" s="353">
        <v>430.98653060066999</v>
      </c>
      <c r="E12" s="353">
        <v>1110.35495729283</v>
      </c>
      <c r="F12" s="353">
        <v>572.19180394354703</v>
      </c>
      <c r="G12" s="353">
        <v>37.713578407508699</v>
      </c>
      <c r="H12" s="353">
        <v>1614.5419450552799</v>
      </c>
      <c r="I12" s="353">
        <v>271.04756977280402</v>
      </c>
      <c r="J12" s="353">
        <v>37.713578407508699</v>
      </c>
      <c r="K12" s="354">
        <v>28973.404136003341</v>
      </c>
      <c r="L12" s="354">
        <v>13528.575789107972</v>
      </c>
      <c r="M12" s="354">
        <v>506.41368741568738</v>
      </c>
    </row>
    <row r="13" spans="1:14" s="249" customFormat="1" ht="18" customHeight="1">
      <c r="A13" s="294" t="s">
        <v>11</v>
      </c>
      <c r="B13" s="357">
        <v>164349.79530398225</v>
      </c>
      <c r="C13" s="357">
        <v>42813.716145602004</v>
      </c>
      <c r="D13" s="357">
        <v>1485.1734841374237</v>
      </c>
      <c r="E13" s="357">
        <v>15015.976534086078</v>
      </c>
      <c r="F13" s="357">
        <v>1834.21928163903</v>
      </c>
      <c r="G13" s="357">
        <v>89.442624089744697</v>
      </c>
      <c r="H13" s="357">
        <v>19676.401780091681</v>
      </c>
      <c r="I13" s="357">
        <v>1944.4207875778</v>
      </c>
      <c r="J13" s="357">
        <v>73.910748688411189</v>
      </c>
      <c r="K13" s="354">
        <v>199042.17361816001</v>
      </c>
      <c r="L13" s="354">
        <v>46592.356214818836</v>
      </c>
      <c r="M13" s="354">
        <v>1648.5268569155794</v>
      </c>
    </row>
    <row r="14" spans="1:14" s="251" customFormat="1" ht="30" customHeight="1">
      <c r="A14" s="292" t="s">
        <v>156</v>
      </c>
      <c r="B14" s="359"/>
      <c r="C14" s="360"/>
      <c r="D14" s="361"/>
      <c r="E14" s="362"/>
      <c r="F14" s="360"/>
      <c r="G14" s="363"/>
      <c r="H14" s="359"/>
      <c r="I14" s="360"/>
      <c r="J14" s="361"/>
      <c r="K14" s="354"/>
      <c r="L14" s="354"/>
      <c r="M14" s="354"/>
    </row>
    <row r="15" spans="1:14" s="249" customFormat="1" ht="17.100000000000001" customHeight="1">
      <c r="A15" s="255" t="s">
        <v>200</v>
      </c>
      <c r="B15" s="353">
        <v>13304.67691082865</v>
      </c>
      <c r="C15" s="353">
        <v>16483.9340844775</v>
      </c>
      <c r="D15" s="353">
        <v>2542.93831037053</v>
      </c>
      <c r="E15" s="353">
        <v>300</v>
      </c>
      <c r="F15" s="353">
        <v>27.500367817419601</v>
      </c>
      <c r="G15" s="353">
        <v>0</v>
      </c>
      <c r="H15" s="353">
        <v>55.000735634839202</v>
      </c>
      <c r="I15" s="353">
        <v>44.723616587121903</v>
      </c>
      <c r="J15" s="353">
        <v>83.086241834383202</v>
      </c>
      <c r="K15" s="354">
        <v>13659.67764646349</v>
      </c>
      <c r="L15" s="354">
        <v>16556.15806888204</v>
      </c>
      <c r="M15" s="354">
        <v>2626.0245522049131</v>
      </c>
    </row>
    <row r="16" spans="1:14" s="249" customFormat="1" ht="17.100000000000001" customHeight="1">
      <c r="A16" s="255" t="s">
        <v>199</v>
      </c>
      <c r="B16" s="353">
        <v>4894.8273664410344</v>
      </c>
      <c r="C16" s="353">
        <v>6694.2160882651897</v>
      </c>
      <c r="D16" s="353">
        <v>509.99432117404598</v>
      </c>
      <c r="E16" s="353">
        <v>34.375459771774501</v>
      </c>
      <c r="F16" s="353">
        <v>371.25496553516399</v>
      </c>
      <c r="G16" s="353">
        <v>130.62674713274299</v>
      </c>
      <c r="H16" s="353">
        <v>55.000735634839202</v>
      </c>
      <c r="I16" s="353">
        <v>402.19287932976101</v>
      </c>
      <c r="J16" s="353">
        <v>130.62674713274299</v>
      </c>
      <c r="K16" s="354">
        <v>4984.2035618476475</v>
      </c>
      <c r="L16" s="354">
        <v>7467.6639331301149</v>
      </c>
      <c r="M16" s="354">
        <v>771.24781543953191</v>
      </c>
    </row>
    <row r="17" spans="1:14" s="249" customFormat="1" ht="17.100000000000001" customHeight="1">
      <c r="A17" s="293" t="s">
        <v>107</v>
      </c>
      <c r="B17" s="353">
        <v>19290.143559345113</v>
      </c>
      <c r="C17" s="353">
        <v>34900.517154352725</v>
      </c>
      <c r="D17" s="353">
        <v>6996.4863275381804</v>
      </c>
      <c r="E17" s="353">
        <v>371.64251728741903</v>
      </c>
      <c r="F17" s="353">
        <v>596.06774715611903</v>
      </c>
      <c r="G17" s="353">
        <v>13.750183908709801</v>
      </c>
      <c r="H17" s="353">
        <v>2.75003678174195</v>
      </c>
      <c r="I17" s="353">
        <v>817.97306613976002</v>
      </c>
      <c r="J17" s="353">
        <v>161.75165517838801</v>
      </c>
      <c r="K17" s="354">
        <v>19664.536113414273</v>
      </c>
      <c r="L17" s="354">
        <v>36314.557967648609</v>
      </c>
      <c r="M17" s="354">
        <v>7171.9881666252786</v>
      </c>
    </row>
    <row r="18" spans="1:14" s="249" customFormat="1" ht="17.100000000000001" customHeight="1">
      <c r="A18" s="293" t="s">
        <v>108</v>
      </c>
      <c r="B18" s="353">
        <v>6541.8708021169796</v>
      </c>
      <c r="C18" s="353">
        <v>11934.0750509848</v>
      </c>
      <c r="D18" s="353">
        <v>5103.4998742688704</v>
      </c>
      <c r="E18" s="353">
        <v>5423.5106794971898</v>
      </c>
      <c r="F18" s="353">
        <v>4738.8865844440797</v>
      </c>
      <c r="G18" s="353">
        <v>1266.4889062350201</v>
      </c>
      <c r="H18" s="353">
        <v>3725.3576064848598</v>
      </c>
      <c r="I18" s="353">
        <v>3572.4881783206301</v>
      </c>
      <c r="J18" s="353">
        <v>693.34978271959403</v>
      </c>
      <c r="K18" s="354">
        <v>15690.73908809903</v>
      </c>
      <c r="L18" s="354">
        <v>20245.44981374951</v>
      </c>
      <c r="M18" s="354">
        <v>7063.3385632234849</v>
      </c>
    </row>
    <row r="19" spans="1:14" s="249" customFormat="1" ht="18" customHeight="1">
      <c r="A19" s="295" t="s">
        <v>11</v>
      </c>
      <c r="B19" s="365">
        <v>44031.518638731774</v>
      </c>
      <c r="C19" s="365">
        <v>70012.742378080206</v>
      </c>
      <c r="D19" s="365">
        <v>15152.918833351625</v>
      </c>
      <c r="E19" s="365">
        <v>6129.5286565563838</v>
      </c>
      <c r="F19" s="365">
        <v>5733.7096649527821</v>
      </c>
      <c r="G19" s="365">
        <v>1410.8658372764728</v>
      </c>
      <c r="H19" s="365">
        <v>3838.1091145362802</v>
      </c>
      <c r="I19" s="365">
        <v>4837.3777403772729</v>
      </c>
      <c r="J19" s="365">
        <v>1068.8144268651081</v>
      </c>
      <c r="K19" s="366">
        <v>53999.156409824434</v>
      </c>
      <c r="L19" s="366">
        <v>80583.829783410256</v>
      </c>
      <c r="M19" s="366">
        <v>17632.599097493207</v>
      </c>
      <c r="N19" s="296"/>
    </row>
    <row r="20" spans="1:14" s="249" customFormat="1" ht="18" customHeight="1">
      <c r="A20" s="268" t="s">
        <v>426</v>
      </c>
    </row>
  </sheetData>
  <sheetProtection formatCells="0" formatColumns="0" formatRows="0"/>
  <phoneticPr fontId="0" type="noConversion"/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>
    <oddFooter>&amp;R2019 Triennial Central Bank Survey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3D14B558-ADE1-4CBB-9E7A-E4D7317C1F7C}">
            <xm:f>AND(O3_RUS!B9&lt;&gt;"",OR(O3_RUS!B9&lt;0,NOT(ISNUMBER(O3_RUS!B9))))</xm:f>
            <x14:dxf>
              <fill>
                <patternFill>
                  <bgColor indexed="10"/>
                </patternFill>
              </fill>
            </x14:dxf>
          </x14:cfRule>
          <xm:sqref>K9:M19 B13:D13 B9:J12 B15:J19</xm:sqref>
        </x14:conditionalFormatting>
        <x14:conditionalFormatting xmlns:xm="http://schemas.microsoft.com/office/excel/2006/main">
          <x14:cfRule type="expression" priority="66" stopIfTrue="1" id="{3D14B558-ADE1-4CBB-9E7A-E4D7317C1F7C}">
            <xm:f>AND(O3_RUS!E13&lt;&gt;"",OR(O3_RUS!E13&lt;0,NOT(ISNUMBER(O3_RUS!E13))))</xm:f>
            <x14:dxf>
              <fill>
                <patternFill>
                  <bgColor indexed="10"/>
                </patternFill>
              </fill>
            </x14:dxf>
          </x14:cfRule>
          <xm:sqref>H13:J13</xm:sqref>
        </x14:conditionalFormatting>
        <x14:conditionalFormatting xmlns:xm="http://schemas.microsoft.com/office/excel/2006/main">
          <x14:cfRule type="expression" priority="70" stopIfTrue="1" id="{3D14B558-ADE1-4CBB-9E7A-E4D7317C1F7C}">
            <xm:f>AND(O3_RUS!H13&lt;&gt;"",OR(O3_RUS!H13&lt;0,NOT(ISNUMBER(O3_RUS!H13))))</xm:f>
            <x14:dxf>
              <fill>
                <patternFill>
                  <bgColor indexed="10"/>
                </patternFill>
              </fill>
            </x14:dxf>
          </x14:cfRule>
          <xm:sqref>E13:G13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D74"/>
  <sheetViews>
    <sheetView workbookViewId="0"/>
  </sheetViews>
  <sheetFormatPr defaultRowHeight="15.75"/>
  <cols>
    <col min="1" max="1" width="15.7109375" style="262" customWidth="1"/>
    <col min="2" max="2" width="65.7109375" style="262" bestFit="1" customWidth="1"/>
    <col min="3" max="3" width="16.140625" style="262" bestFit="1" customWidth="1"/>
    <col min="4" max="4" width="31" style="262" bestFit="1" customWidth="1"/>
    <col min="5" max="16384" width="9.140625" style="262"/>
  </cols>
  <sheetData>
    <row r="1" spans="1:4" ht="18.75">
      <c r="A1" s="297" t="s">
        <v>423</v>
      </c>
    </row>
    <row r="3" spans="1:4">
      <c r="A3" s="298" t="s">
        <v>422</v>
      </c>
      <c r="B3" s="299" t="s">
        <v>421</v>
      </c>
      <c r="C3" s="300" t="s">
        <v>204</v>
      </c>
      <c r="D3" s="301" t="s">
        <v>205</v>
      </c>
    </row>
    <row r="4" spans="1:4">
      <c r="A4" s="302" t="s">
        <v>206</v>
      </c>
      <c r="B4" s="303" t="s">
        <v>207</v>
      </c>
      <c r="C4" s="304" t="s">
        <v>208</v>
      </c>
      <c r="D4" s="305" t="s">
        <v>209</v>
      </c>
    </row>
    <row r="5" spans="1:4">
      <c r="A5" s="302" t="s">
        <v>206</v>
      </c>
      <c r="B5" s="303" t="s">
        <v>210</v>
      </c>
      <c r="C5" s="304" t="s">
        <v>211</v>
      </c>
      <c r="D5" s="306" t="s">
        <v>212</v>
      </c>
    </row>
    <row r="6" spans="1:4">
      <c r="A6" s="302" t="s">
        <v>206</v>
      </c>
      <c r="B6" s="303" t="s">
        <v>213</v>
      </c>
      <c r="C6" s="304" t="s">
        <v>214</v>
      </c>
      <c r="D6" s="306" t="s">
        <v>215</v>
      </c>
    </row>
    <row r="7" spans="1:4">
      <c r="A7" s="302" t="s">
        <v>206</v>
      </c>
      <c r="B7" s="303" t="s">
        <v>216</v>
      </c>
      <c r="C7" s="304" t="s">
        <v>217</v>
      </c>
      <c r="D7" s="306" t="s">
        <v>218</v>
      </c>
    </row>
    <row r="8" spans="1:4">
      <c r="A8" s="302" t="s">
        <v>206</v>
      </c>
      <c r="B8" s="303" t="s">
        <v>219</v>
      </c>
      <c r="C8" s="304" t="s">
        <v>220</v>
      </c>
      <c r="D8" s="306" t="s">
        <v>221</v>
      </c>
    </row>
    <row r="9" spans="1:4">
      <c r="A9" s="302" t="s">
        <v>206</v>
      </c>
      <c r="B9" s="303" t="s">
        <v>222</v>
      </c>
      <c r="C9" s="304" t="s">
        <v>223</v>
      </c>
      <c r="D9" s="306" t="s">
        <v>224</v>
      </c>
    </row>
    <row r="10" spans="1:4">
      <c r="A10" s="302" t="s">
        <v>225</v>
      </c>
      <c r="B10" s="303" t="s">
        <v>226</v>
      </c>
      <c r="C10" s="304" t="s">
        <v>227</v>
      </c>
      <c r="D10" s="306" t="s">
        <v>228</v>
      </c>
    </row>
    <row r="11" spans="1:4">
      <c r="A11" s="302" t="s">
        <v>225</v>
      </c>
      <c r="B11" s="303" t="s">
        <v>229</v>
      </c>
      <c r="C11" s="304" t="s">
        <v>230</v>
      </c>
      <c r="D11" s="306" t="s">
        <v>231</v>
      </c>
    </row>
    <row r="12" spans="1:4">
      <c r="A12" s="302" t="s">
        <v>225</v>
      </c>
      <c r="B12" s="303" t="s">
        <v>232</v>
      </c>
      <c r="C12" s="304" t="s">
        <v>233</v>
      </c>
      <c r="D12" s="306" t="s">
        <v>234</v>
      </c>
    </row>
    <row r="13" spans="1:4">
      <c r="A13" s="302" t="s">
        <v>225</v>
      </c>
      <c r="B13" s="303" t="s">
        <v>235</v>
      </c>
      <c r="C13" s="304" t="s">
        <v>236</v>
      </c>
      <c r="D13" s="306" t="s">
        <v>237</v>
      </c>
    </row>
    <row r="14" spans="1:4">
      <c r="A14" s="302" t="s">
        <v>225</v>
      </c>
      <c r="B14" s="303" t="s">
        <v>238</v>
      </c>
      <c r="C14" s="304" t="s">
        <v>239</v>
      </c>
      <c r="D14" s="306" t="s">
        <v>240</v>
      </c>
    </row>
    <row r="15" spans="1:4">
      <c r="A15" s="302" t="s">
        <v>241</v>
      </c>
      <c r="B15" s="303" t="s">
        <v>242</v>
      </c>
      <c r="C15" s="304" t="s">
        <v>243</v>
      </c>
      <c r="D15" s="306" t="s">
        <v>244</v>
      </c>
    </row>
    <row r="16" spans="1:4">
      <c r="A16" s="302" t="s">
        <v>241</v>
      </c>
      <c r="B16" s="303" t="s">
        <v>245</v>
      </c>
      <c r="C16" s="304" t="s">
        <v>246</v>
      </c>
      <c r="D16" s="306"/>
    </row>
    <row r="17" spans="1:4">
      <c r="A17" s="302" t="s">
        <v>247</v>
      </c>
      <c r="B17" s="303" t="s">
        <v>248</v>
      </c>
      <c r="C17" s="304" t="s">
        <v>249</v>
      </c>
      <c r="D17" s="306" t="s">
        <v>250</v>
      </c>
    </row>
    <row r="18" spans="1:4">
      <c r="A18" s="302" t="s">
        <v>247</v>
      </c>
      <c r="B18" s="303" t="s">
        <v>251</v>
      </c>
      <c r="C18" s="304" t="s">
        <v>252</v>
      </c>
      <c r="D18" s="306" t="s">
        <v>253</v>
      </c>
    </row>
    <row r="19" spans="1:4">
      <c r="A19" s="302" t="s">
        <v>247</v>
      </c>
      <c r="B19" s="303" t="s">
        <v>254</v>
      </c>
      <c r="C19" s="304" t="s">
        <v>255</v>
      </c>
      <c r="D19" s="306" t="s">
        <v>256</v>
      </c>
    </row>
    <row r="20" spans="1:4">
      <c r="A20" s="302" t="s">
        <v>247</v>
      </c>
      <c r="B20" s="303" t="s">
        <v>257</v>
      </c>
      <c r="C20" s="304" t="s">
        <v>258</v>
      </c>
      <c r="D20" s="306" t="s">
        <v>259</v>
      </c>
    </row>
    <row r="21" spans="1:4">
      <c r="A21" s="302" t="s">
        <v>247</v>
      </c>
      <c r="B21" s="303" t="s">
        <v>260</v>
      </c>
      <c r="C21" s="304" t="s">
        <v>261</v>
      </c>
      <c r="D21" s="306" t="s">
        <v>262</v>
      </c>
    </row>
    <row r="22" spans="1:4">
      <c r="A22" s="302" t="s">
        <v>263</v>
      </c>
      <c r="B22" s="303" t="s">
        <v>264</v>
      </c>
      <c r="C22" s="304" t="s">
        <v>265</v>
      </c>
      <c r="D22" s="306" t="s">
        <v>266</v>
      </c>
    </row>
    <row r="23" spans="1:4">
      <c r="A23" s="302" t="s">
        <v>263</v>
      </c>
      <c r="B23" s="303" t="s">
        <v>267</v>
      </c>
      <c r="C23" s="304" t="s">
        <v>268</v>
      </c>
      <c r="D23" s="306" t="s">
        <v>269</v>
      </c>
    </row>
    <row r="24" spans="1:4">
      <c r="A24" s="302" t="s">
        <v>263</v>
      </c>
      <c r="B24" s="303" t="s">
        <v>270</v>
      </c>
      <c r="C24" s="304" t="s">
        <v>271</v>
      </c>
      <c r="D24" s="306" t="s">
        <v>272</v>
      </c>
    </row>
    <row r="25" spans="1:4">
      <c r="A25" s="302" t="s">
        <v>263</v>
      </c>
      <c r="B25" s="303" t="s">
        <v>273</v>
      </c>
      <c r="C25" s="304" t="s">
        <v>274</v>
      </c>
      <c r="D25" s="306" t="s">
        <v>275</v>
      </c>
    </row>
    <row r="26" spans="1:4">
      <c r="A26" s="302" t="s">
        <v>276</v>
      </c>
      <c r="B26" s="303" t="s">
        <v>277</v>
      </c>
      <c r="C26" s="304" t="s">
        <v>278</v>
      </c>
      <c r="D26" s="306" t="s">
        <v>279</v>
      </c>
    </row>
    <row r="27" spans="1:4">
      <c r="A27" s="302" t="s">
        <v>276</v>
      </c>
      <c r="B27" s="303" t="s">
        <v>280</v>
      </c>
      <c r="C27" s="304" t="s">
        <v>281</v>
      </c>
      <c r="D27" s="306" t="s">
        <v>282</v>
      </c>
    </row>
    <row r="28" spans="1:4">
      <c r="A28" s="302" t="s">
        <v>276</v>
      </c>
      <c r="B28" s="303" t="s">
        <v>283</v>
      </c>
      <c r="C28" s="304" t="s">
        <v>284</v>
      </c>
      <c r="D28" s="306" t="s">
        <v>285</v>
      </c>
    </row>
    <row r="29" spans="1:4">
      <c r="A29" s="302" t="s">
        <v>276</v>
      </c>
      <c r="B29" s="303" t="s">
        <v>286</v>
      </c>
      <c r="C29" s="304" t="s">
        <v>287</v>
      </c>
      <c r="D29" s="306" t="s">
        <v>288</v>
      </c>
    </row>
    <row r="30" spans="1:4">
      <c r="A30" s="302" t="s">
        <v>276</v>
      </c>
      <c r="B30" s="303" t="s">
        <v>289</v>
      </c>
      <c r="C30" s="304" t="s">
        <v>290</v>
      </c>
      <c r="D30" s="306" t="s">
        <v>291</v>
      </c>
    </row>
    <row r="31" spans="1:4">
      <c r="A31" s="302" t="s">
        <v>276</v>
      </c>
      <c r="B31" s="303" t="s">
        <v>292</v>
      </c>
      <c r="C31" s="304" t="s">
        <v>293</v>
      </c>
      <c r="D31" s="306" t="s">
        <v>294</v>
      </c>
    </row>
    <row r="32" spans="1:4">
      <c r="A32" s="302" t="s">
        <v>276</v>
      </c>
      <c r="B32" s="303" t="s">
        <v>295</v>
      </c>
      <c r="C32" s="304" t="s">
        <v>296</v>
      </c>
      <c r="D32" s="306" t="s">
        <v>297</v>
      </c>
    </row>
    <row r="33" spans="1:4">
      <c r="A33" s="302" t="s">
        <v>276</v>
      </c>
      <c r="B33" s="303" t="s">
        <v>298</v>
      </c>
      <c r="C33" s="304" t="s">
        <v>299</v>
      </c>
      <c r="D33" s="306" t="s">
        <v>300</v>
      </c>
    </row>
    <row r="34" spans="1:4">
      <c r="A34" s="302" t="s">
        <v>276</v>
      </c>
      <c r="B34" s="303" t="s">
        <v>301</v>
      </c>
      <c r="C34" s="304" t="s">
        <v>302</v>
      </c>
      <c r="D34" s="306" t="s">
        <v>303</v>
      </c>
    </row>
    <row r="35" spans="1:4">
      <c r="A35" s="302" t="s">
        <v>304</v>
      </c>
      <c r="B35" s="303" t="s">
        <v>305</v>
      </c>
      <c r="C35" s="304" t="s">
        <v>306</v>
      </c>
      <c r="D35" s="306"/>
    </row>
    <row r="36" spans="1:4">
      <c r="A36" s="302" t="s">
        <v>304</v>
      </c>
      <c r="B36" s="303" t="s">
        <v>307</v>
      </c>
      <c r="C36" s="304" t="s">
        <v>307</v>
      </c>
      <c r="D36" s="306"/>
    </row>
    <row r="37" spans="1:4">
      <c r="A37" s="302" t="s">
        <v>304</v>
      </c>
      <c r="B37" s="303" t="s">
        <v>308</v>
      </c>
      <c r="C37" s="304" t="s">
        <v>309</v>
      </c>
      <c r="D37" s="306"/>
    </row>
    <row r="38" spans="1:4">
      <c r="A38" s="302" t="s">
        <v>310</v>
      </c>
      <c r="B38" s="303" t="s">
        <v>311</v>
      </c>
      <c r="C38" s="304"/>
      <c r="D38" s="306" t="s">
        <v>312</v>
      </c>
    </row>
    <row r="39" spans="1:4">
      <c r="A39" s="302" t="s">
        <v>310</v>
      </c>
      <c r="B39" s="303" t="s">
        <v>313</v>
      </c>
      <c r="C39" s="304" t="s">
        <v>314</v>
      </c>
      <c r="D39" s="306" t="s">
        <v>315</v>
      </c>
    </row>
    <row r="40" spans="1:4">
      <c r="A40" s="302" t="s">
        <v>310</v>
      </c>
      <c r="B40" s="303" t="s">
        <v>316</v>
      </c>
      <c r="C40" s="304" t="s">
        <v>317</v>
      </c>
      <c r="D40" s="306" t="s">
        <v>318</v>
      </c>
    </row>
    <row r="41" spans="1:4">
      <c r="A41" s="302" t="s">
        <v>310</v>
      </c>
      <c r="B41" s="303" t="s">
        <v>319</v>
      </c>
      <c r="C41" s="304" t="s">
        <v>320</v>
      </c>
      <c r="D41" s="306" t="s">
        <v>321</v>
      </c>
    </row>
    <row r="42" spans="1:4">
      <c r="A42" s="302" t="s">
        <v>310</v>
      </c>
      <c r="B42" s="303" t="s">
        <v>322</v>
      </c>
      <c r="C42" s="304" t="s">
        <v>323</v>
      </c>
      <c r="D42" s="306" t="s">
        <v>324</v>
      </c>
    </row>
    <row r="43" spans="1:4">
      <c r="A43" s="302" t="s">
        <v>310</v>
      </c>
      <c r="B43" s="303" t="s">
        <v>325</v>
      </c>
      <c r="C43" s="304" t="s">
        <v>326</v>
      </c>
      <c r="D43" s="306" t="s">
        <v>327</v>
      </c>
    </row>
    <row r="44" spans="1:4">
      <c r="A44" s="302" t="s">
        <v>328</v>
      </c>
      <c r="B44" s="303" t="s">
        <v>329</v>
      </c>
      <c r="C44" s="304" t="s">
        <v>330</v>
      </c>
      <c r="D44" s="306" t="s">
        <v>331</v>
      </c>
    </row>
    <row r="45" spans="1:4">
      <c r="A45" s="302" t="s">
        <v>328</v>
      </c>
      <c r="B45" s="303" t="s">
        <v>332</v>
      </c>
      <c r="C45" s="304" t="s">
        <v>333</v>
      </c>
      <c r="D45" s="306" t="s">
        <v>334</v>
      </c>
    </row>
    <row r="46" spans="1:4">
      <c r="A46" s="302" t="s">
        <v>328</v>
      </c>
      <c r="B46" s="303" t="s">
        <v>335</v>
      </c>
      <c r="C46" s="304" t="s">
        <v>336</v>
      </c>
      <c r="D46" s="306" t="s">
        <v>337</v>
      </c>
    </row>
    <row r="47" spans="1:4">
      <c r="A47" s="302" t="s">
        <v>328</v>
      </c>
      <c r="B47" s="303" t="s">
        <v>338</v>
      </c>
      <c r="C47" s="304" t="s">
        <v>339</v>
      </c>
      <c r="D47" s="306" t="s">
        <v>340</v>
      </c>
    </row>
    <row r="48" spans="1:4">
      <c r="A48" s="302" t="s">
        <v>328</v>
      </c>
      <c r="B48" s="303" t="s">
        <v>341</v>
      </c>
      <c r="C48" s="304" t="s">
        <v>342</v>
      </c>
      <c r="D48" s="306" t="s">
        <v>343</v>
      </c>
    </row>
    <row r="49" spans="1:4">
      <c r="A49" s="302" t="s">
        <v>328</v>
      </c>
      <c r="B49" s="303" t="s">
        <v>344</v>
      </c>
      <c r="C49" s="304" t="s">
        <v>345</v>
      </c>
      <c r="D49" s="306" t="s">
        <v>346</v>
      </c>
    </row>
    <row r="50" spans="1:4">
      <c r="A50" s="302" t="s">
        <v>328</v>
      </c>
      <c r="B50" s="303" t="s">
        <v>347</v>
      </c>
      <c r="C50" s="304" t="s">
        <v>348</v>
      </c>
      <c r="D50" s="306" t="s">
        <v>349</v>
      </c>
    </row>
    <row r="51" spans="1:4">
      <c r="A51" s="302" t="s">
        <v>328</v>
      </c>
      <c r="B51" s="303" t="s">
        <v>350</v>
      </c>
      <c r="C51" s="304" t="s">
        <v>351</v>
      </c>
      <c r="D51" s="306" t="s">
        <v>352</v>
      </c>
    </row>
    <row r="52" spans="1:4">
      <c r="A52" s="302" t="s">
        <v>328</v>
      </c>
      <c r="B52" s="303" t="s">
        <v>353</v>
      </c>
      <c r="C52" s="304" t="s">
        <v>354</v>
      </c>
      <c r="D52" s="306" t="s">
        <v>355</v>
      </c>
    </row>
    <row r="53" spans="1:4">
      <c r="A53" s="302" t="s">
        <v>328</v>
      </c>
      <c r="B53" s="303" t="s">
        <v>356</v>
      </c>
      <c r="C53" s="304" t="s">
        <v>357</v>
      </c>
      <c r="D53" s="306" t="s">
        <v>358</v>
      </c>
    </row>
    <row r="54" spans="1:4">
      <c r="A54" s="302" t="s">
        <v>328</v>
      </c>
      <c r="B54" s="303" t="s">
        <v>359</v>
      </c>
      <c r="C54" s="304" t="s">
        <v>360</v>
      </c>
      <c r="D54" s="306" t="s">
        <v>361</v>
      </c>
    </row>
    <row r="55" spans="1:4">
      <c r="A55" s="302" t="s">
        <v>328</v>
      </c>
      <c r="B55" s="303" t="s">
        <v>362</v>
      </c>
      <c r="C55" s="304" t="s">
        <v>363</v>
      </c>
      <c r="D55" s="306" t="s">
        <v>364</v>
      </c>
    </row>
    <row r="56" spans="1:4">
      <c r="A56" s="302" t="s">
        <v>328</v>
      </c>
      <c r="B56" s="303" t="s">
        <v>365</v>
      </c>
      <c r="C56" s="304" t="s">
        <v>366</v>
      </c>
      <c r="D56" s="306" t="s">
        <v>367</v>
      </c>
    </row>
    <row r="57" spans="1:4">
      <c r="A57" s="302" t="s">
        <v>328</v>
      </c>
      <c r="B57" s="303" t="s">
        <v>368</v>
      </c>
      <c r="C57" s="304" t="s">
        <v>369</v>
      </c>
      <c r="D57" s="306" t="s">
        <v>370</v>
      </c>
    </row>
    <row r="58" spans="1:4">
      <c r="A58" s="302" t="s">
        <v>328</v>
      </c>
      <c r="B58" s="303" t="s">
        <v>371</v>
      </c>
      <c r="C58" s="304" t="s">
        <v>372</v>
      </c>
      <c r="D58" s="306" t="s">
        <v>373</v>
      </c>
    </row>
    <row r="59" spans="1:4">
      <c r="A59" s="302" t="s">
        <v>328</v>
      </c>
      <c r="B59" s="303" t="s">
        <v>374</v>
      </c>
      <c r="C59" s="304" t="s">
        <v>375</v>
      </c>
      <c r="D59" s="306" t="s">
        <v>376</v>
      </c>
    </row>
    <row r="60" spans="1:4">
      <c r="A60" s="302" t="s">
        <v>377</v>
      </c>
      <c r="B60" s="303" t="s">
        <v>378</v>
      </c>
      <c r="C60" s="304" t="s">
        <v>379</v>
      </c>
      <c r="D60" s="306" t="s">
        <v>380</v>
      </c>
    </row>
    <row r="61" spans="1:4">
      <c r="A61" s="302" t="s">
        <v>377</v>
      </c>
      <c r="B61" s="303" t="s">
        <v>381</v>
      </c>
      <c r="C61" s="304" t="s">
        <v>382</v>
      </c>
      <c r="D61" s="306" t="s">
        <v>383</v>
      </c>
    </row>
    <row r="62" spans="1:4">
      <c r="A62" s="302" t="s">
        <v>377</v>
      </c>
      <c r="B62" s="303" t="s">
        <v>384</v>
      </c>
      <c r="C62" s="304" t="s">
        <v>385</v>
      </c>
      <c r="D62" s="306" t="s">
        <v>386</v>
      </c>
    </row>
    <row r="63" spans="1:4">
      <c r="A63" s="302" t="s">
        <v>387</v>
      </c>
      <c r="B63" s="303" t="s">
        <v>388</v>
      </c>
      <c r="C63" s="304" t="s">
        <v>389</v>
      </c>
      <c r="D63" s="306" t="s">
        <v>390</v>
      </c>
    </row>
    <row r="64" spans="1:4">
      <c r="A64" s="302" t="s">
        <v>387</v>
      </c>
      <c r="B64" s="303" t="s">
        <v>391</v>
      </c>
      <c r="C64" s="304" t="s">
        <v>392</v>
      </c>
      <c r="D64" s="306" t="s">
        <v>393</v>
      </c>
    </row>
    <row r="65" spans="1:4">
      <c r="A65" s="302" t="s">
        <v>387</v>
      </c>
      <c r="B65" s="303" t="s">
        <v>394</v>
      </c>
      <c r="C65" s="304" t="s">
        <v>395</v>
      </c>
      <c r="D65" s="306" t="s">
        <v>396</v>
      </c>
    </row>
    <row r="66" spans="1:4">
      <c r="A66" s="302" t="s">
        <v>387</v>
      </c>
      <c r="B66" s="303" t="s">
        <v>397</v>
      </c>
      <c r="C66" s="304" t="s">
        <v>398</v>
      </c>
      <c r="D66" s="306" t="s">
        <v>399</v>
      </c>
    </row>
    <row r="67" spans="1:4">
      <c r="A67" s="302" t="s">
        <v>33</v>
      </c>
      <c r="B67" s="303" t="s">
        <v>400</v>
      </c>
      <c r="C67" s="304" t="s">
        <v>401</v>
      </c>
      <c r="D67" s="306"/>
    </row>
    <row r="68" spans="1:4">
      <c r="A68" s="302" t="s">
        <v>33</v>
      </c>
      <c r="B68" s="303" t="s">
        <v>402</v>
      </c>
      <c r="C68" s="304" t="s">
        <v>403</v>
      </c>
      <c r="D68" s="306"/>
    </row>
    <row r="69" spans="1:4">
      <c r="A69" s="302" t="s">
        <v>33</v>
      </c>
      <c r="B69" s="303" t="s">
        <v>404</v>
      </c>
      <c r="C69" s="304" t="s">
        <v>405</v>
      </c>
      <c r="D69" s="306"/>
    </row>
    <row r="70" spans="1:4">
      <c r="A70" s="302" t="s">
        <v>33</v>
      </c>
      <c r="B70" s="303" t="s">
        <v>406</v>
      </c>
      <c r="C70" s="304" t="s">
        <v>407</v>
      </c>
      <c r="D70" s="306"/>
    </row>
    <row r="71" spans="1:4">
      <c r="A71" s="302" t="s">
        <v>33</v>
      </c>
      <c r="B71" s="303" t="s">
        <v>408</v>
      </c>
      <c r="C71" s="304" t="s">
        <v>409</v>
      </c>
      <c r="D71" s="306"/>
    </row>
    <row r="72" spans="1:4">
      <c r="A72" s="302" t="s">
        <v>33</v>
      </c>
      <c r="B72" s="303" t="s">
        <v>410</v>
      </c>
      <c r="C72" s="304" t="s">
        <v>411</v>
      </c>
      <c r="D72" s="306"/>
    </row>
    <row r="73" spans="1:4">
      <c r="A73" s="302" t="s">
        <v>33</v>
      </c>
      <c r="B73" s="303" t="s">
        <v>412</v>
      </c>
      <c r="C73" s="304" t="s">
        <v>413</v>
      </c>
      <c r="D73" s="306"/>
    </row>
    <row r="74" spans="1:4">
      <c r="A74" s="307" t="s">
        <v>33</v>
      </c>
      <c r="B74" s="308" t="s">
        <v>414</v>
      </c>
      <c r="C74" s="309" t="s">
        <v>415</v>
      </c>
      <c r="D74" s="31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ColWidth="9.140625" defaultRowHeight="12"/>
  <cols>
    <col min="1" max="1" width="2.42578125" style="49" customWidth="1"/>
    <col min="2" max="2" width="9.140625" style="49"/>
    <col min="3" max="3" width="28.42578125" style="49" customWidth="1"/>
    <col min="4" max="4" width="9.140625" style="49"/>
    <col min="5" max="5" width="13.85546875" style="49" customWidth="1"/>
    <col min="6" max="6" width="16.28515625" style="49" customWidth="1"/>
    <col min="7" max="7" width="13.85546875" style="49" customWidth="1"/>
    <col min="8" max="10" width="9.140625" style="49"/>
    <col min="11" max="11" width="13.140625" style="49" customWidth="1"/>
    <col min="12" max="12" width="10.85546875" style="49" customWidth="1"/>
    <col min="13" max="13" width="9.140625" style="49"/>
    <col min="14" max="14" width="15.5703125" style="49" bestFit="1" customWidth="1"/>
    <col min="15" max="16384" width="9.140625" style="49"/>
  </cols>
  <sheetData>
    <row r="1" spans="1:16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10"/>
    </row>
    <row r="3" spans="1:16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"/>
    </row>
    <row r="4" spans="1:16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50" t="s">
        <v>109</v>
      </c>
      <c r="O4" s="51">
        <v>5.0000000000000001E-3</v>
      </c>
      <c r="P4" s="12"/>
    </row>
    <row r="5" spans="1:16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2"/>
    </row>
    <row r="6" spans="1:16" s="5" customFormat="1" ht="18" customHeight="1">
      <c r="A6" s="11"/>
      <c r="B6" s="11" t="s">
        <v>60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2"/>
    </row>
    <row r="7" spans="1:16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/>
    </row>
    <row r="8" spans="1:16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2"/>
    </row>
    <row r="9" spans="1:16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</row>
    <row r="10" spans="1:16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</row>
    <row r="11" spans="1:16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</row>
    <row r="12" spans="1:16" s="5" customFormat="1" ht="18" customHeight="1">
      <c r="A12" s="11"/>
      <c r="B12" s="13"/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</row>
    <row r="13" spans="1:16" s="22" customFormat="1" ht="34.15" customHeight="1">
      <c r="A13" s="83"/>
      <c r="B13" s="84" t="s">
        <v>4</v>
      </c>
      <c r="C13" s="85"/>
      <c r="D13" s="86" t="s">
        <v>29</v>
      </c>
      <c r="E13" s="87"/>
      <c r="F13" s="87"/>
      <c r="G13" s="87"/>
      <c r="H13" s="87"/>
      <c r="I13" s="88"/>
      <c r="J13" s="88"/>
      <c r="K13" s="89" t="s">
        <v>30</v>
      </c>
      <c r="L13" s="90" t="s">
        <v>31</v>
      </c>
      <c r="M13" s="90" t="s">
        <v>32</v>
      </c>
      <c r="N13" s="90" t="s">
        <v>31</v>
      </c>
      <c r="P13" s="31"/>
    </row>
    <row r="14" spans="1:16" s="22" customFormat="1" ht="58.5" customHeight="1">
      <c r="A14" s="23"/>
      <c r="B14" s="74"/>
      <c r="C14" s="74"/>
      <c r="D14" s="26" t="s">
        <v>33</v>
      </c>
      <c r="E14" s="91" t="s">
        <v>88</v>
      </c>
      <c r="F14" s="91" t="s">
        <v>89</v>
      </c>
      <c r="G14" s="91" t="s">
        <v>124</v>
      </c>
      <c r="H14" s="91" t="s">
        <v>56</v>
      </c>
      <c r="I14" s="26" t="s">
        <v>31</v>
      </c>
      <c r="J14" s="26" t="s">
        <v>34</v>
      </c>
      <c r="K14" s="92" t="s">
        <v>35</v>
      </c>
      <c r="L14" s="93" t="s">
        <v>36</v>
      </c>
      <c r="M14" s="93" t="s">
        <v>37</v>
      </c>
      <c r="N14" s="93" t="s">
        <v>92</v>
      </c>
      <c r="P14" s="31"/>
    </row>
    <row r="15" spans="1:16" s="22" customFormat="1" ht="18" customHeight="1">
      <c r="A15" s="27"/>
      <c r="B15" s="28" t="s">
        <v>38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131"/>
      <c r="N15" s="131"/>
    </row>
    <row r="16" spans="1:16" s="22" customFormat="1" ht="18" customHeight="1">
      <c r="A16" s="32"/>
      <c r="B16" s="33" t="s">
        <v>106</v>
      </c>
      <c r="C16" s="34"/>
      <c r="D16" s="130"/>
      <c r="E16" s="130"/>
      <c r="F16" s="130"/>
      <c r="G16" s="130"/>
      <c r="H16" s="130"/>
      <c r="I16" s="130"/>
      <c r="J16" s="62" t="e">
        <f>+IF(#REF!&lt;&gt;"",IF((1+OUT_3_Check!$O$4)*SUM(#REF!)&lt;#REF!,1,IF((1-OUT_3_Check!$O$4)*SUM(#REF!)&gt;#REF!,1,0)),IF(SUM(#REF!)&lt;&gt;0,1,0))</f>
        <v>#REF!</v>
      </c>
      <c r="K16" s="36"/>
      <c r="L16" s="36"/>
      <c r="M16" s="130"/>
      <c r="N16" s="130"/>
    </row>
    <row r="17" spans="1:14" s="22" customFormat="1" ht="18" customHeight="1">
      <c r="A17" s="35"/>
      <c r="B17" s="33" t="s">
        <v>107</v>
      </c>
      <c r="C17" s="34"/>
      <c r="D17" s="130"/>
      <c r="E17" s="130"/>
      <c r="F17" s="130"/>
      <c r="G17" s="130"/>
      <c r="H17" s="130"/>
      <c r="I17" s="130"/>
      <c r="J17" s="62" t="e">
        <f>+IF(#REF!&lt;&gt;"",IF((1+OUT_3_Check!$O$4)*SUM(#REF!)&lt;#REF!,1,IF((1-OUT_3_Check!$O$4)*SUM(#REF!)&gt;#REF!,1,0)),IF(SUM(#REF!)&lt;&gt;0,1,0))</f>
        <v>#REF!</v>
      </c>
      <c r="K17" s="36"/>
      <c r="L17" s="36"/>
      <c r="M17" s="130"/>
      <c r="N17" s="130"/>
    </row>
    <row r="18" spans="1:14" s="22" customFormat="1" ht="18" customHeight="1">
      <c r="A18" s="35"/>
      <c r="B18" s="33" t="s">
        <v>108</v>
      </c>
      <c r="C18" s="34"/>
      <c r="D18" s="130"/>
      <c r="E18" s="130"/>
      <c r="F18" s="130"/>
      <c r="G18" s="130"/>
      <c r="H18" s="130"/>
      <c r="I18" s="130"/>
      <c r="J18" s="62" t="e">
        <f>+IF(#REF!&lt;&gt;"",IF((1+OUT_3_Check!$O$4)*SUM(#REF!)&lt;#REF!,1,IF((1-OUT_3_Check!$O$4)*SUM(#REF!)&gt;#REF!,1,0)),IF(SUM(#REF!)&lt;&gt;0,1,0))</f>
        <v>#REF!</v>
      </c>
      <c r="K18" s="36"/>
      <c r="L18" s="36"/>
      <c r="M18" s="130"/>
      <c r="N18" s="130"/>
    </row>
    <row r="19" spans="1:14" s="22" customFormat="1" ht="18" customHeight="1">
      <c r="A19" s="35"/>
      <c r="B19" s="34" t="s">
        <v>11</v>
      </c>
      <c r="C19" s="34"/>
      <c r="D19" s="52" t="e">
        <f>+IF(#REF!&lt;&gt;"", IF((1+OUT_3_Check!$O$4)*SUM(#REF!)&lt;#REF!,1,IF((1-OUT_3_Check!$O$4)*SUM(#REF!)&gt;#REF!,1,0)),IF(SUM(#REF!)&lt;&gt;0,1,0))</f>
        <v>#REF!</v>
      </c>
      <c r="E19" s="52" t="e">
        <f>+IF(#REF!&lt;&gt;"", IF((1+OUT_3_Check!$O$4)*SUM(#REF!)&lt;#REF!,1,IF((1-OUT_3_Check!$O$4)*SUM(#REF!)&gt;#REF!,1,0)),IF(SUM(#REF!)&lt;&gt;0,1,0))</f>
        <v>#REF!</v>
      </c>
      <c r="F19" s="52" t="e">
        <f>+IF(#REF!&lt;&gt;"", IF((1+OUT_3_Check!$O$4)*SUM(#REF!)&lt;#REF!,1,IF((1-OUT_3_Check!$O$4)*SUM(#REF!)&gt;#REF!,1,0)),IF(SUM(#REF!)&lt;&gt;0,1,0))</f>
        <v>#REF!</v>
      </c>
      <c r="G19" s="52" t="e">
        <f>+IF(#REF!&lt;&gt;"", IF((1+OUT_3_Check!$O$4)*SUM(#REF!)&lt;#REF!,1,IF((1-OUT_3_Check!$O$4)*SUM(#REF!)&gt;#REF!,1,0)),IF(SUM(#REF!)&lt;&gt;0,1,0))</f>
        <v>#REF!</v>
      </c>
      <c r="H19" s="52" t="e">
        <f>+IF(#REF!&lt;&gt;"", IF((1+OUT_3_Check!$O$4)*SUM(#REF!)&lt;#REF!,1,IF((1-OUT_3_Check!$O$4)*SUM(#REF!)&gt;#REF!,1,0)),IF(SUM(#REF!)&lt;&gt;0,1,0))</f>
        <v>#REF!</v>
      </c>
      <c r="I19" s="52" t="e">
        <f>+IF(#REF!&lt;&gt;"", IF((1+OUT_3_Check!$O$4)*SUM(#REF!)&lt;#REF!,1,IF((1-OUT_3_Check!$O$4)*SUM(#REF!)&gt;#REF!,1,0)),IF(SUM(#REF!)&lt;&gt;0,1,0))</f>
        <v>#REF!</v>
      </c>
      <c r="J19" s="62" t="e">
        <f>+IF(#REF!&lt;&gt;"",IF((1+OUT_3_Check!$O$4)*SUM(#REF!)&lt;#REF!,1,IF((1-OUT_3_Check!$O$4)*SUM(#REF!)&gt;#REF!,1,0)),IF(SUM(#REF!)&lt;&gt;0,1,0))</f>
        <v>#REF!</v>
      </c>
      <c r="K19" s="130"/>
      <c r="L19" s="130"/>
      <c r="M19" s="52" t="e">
        <f>+IF(#REF!&lt;&gt;"", IF((1+OUT_3_Check!$O$4)*SUM(#REF!)&lt;#REF!,1,IF((1-OUT_3_Check!$O$4)*SUM(#REF!)&gt;#REF!,1,0)),IF(SUM(#REF!)&lt;&gt;0,1,0))</f>
        <v>#REF!</v>
      </c>
      <c r="N19" s="52" t="e">
        <f>+IF(#REF!&lt;&gt;"", IF((1+OUT_3_Check!$O$4)*SUM(#REF!)&lt;#REF!,1,IF((1-OUT_3_Check!$O$4)*SUM(#REF!)&gt;#REF!,1,0)),IF(SUM(#REF!)&lt;&gt;0,1,0))</f>
        <v>#REF!</v>
      </c>
    </row>
    <row r="20" spans="1:14" s="22" customFormat="1" ht="18" customHeight="1">
      <c r="A20" s="35"/>
      <c r="B20" s="37"/>
      <c r="C20" s="37"/>
      <c r="D20" s="38"/>
      <c r="E20" s="38"/>
      <c r="F20" s="38"/>
      <c r="G20" s="38"/>
      <c r="H20" s="38"/>
      <c r="I20" s="38"/>
      <c r="J20" s="132"/>
      <c r="K20" s="132"/>
      <c r="L20" s="132"/>
      <c r="M20" s="132"/>
      <c r="N20" s="132"/>
    </row>
    <row r="21" spans="1:14" s="22" customFormat="1" ht="18" customHeight="1">
      <c r="A21" s="39"/>
      <c r="B21" s="28" t="s">
        <v>18</v>
      </c>
      <c r="C21" s="29"/>
      <c r="D21" s="30"/>
      <c r="E21" s="30"/>
      <c r="F21" s="30"/>
      <c r="G21" s="30"/>
      <c r="H21" s="30"/>
      <c r="I21" s="30"/>
      <c r="J21" s="131"/>
      <c r="K21" s="131"/>
      <c r="L21" s="131"/>
      <c r="M21" s="131"/>
      <c r="N21" s="131"/>
    </row>
    <row r="22" spans="1:14" s="22" customFormat="1" ht="18" customHeight="1">
      <c r="A22" s="39"/>
      <c r="B22" s="28" t="s">
        <v>12</v>
      </c>
      <c r="C22" s="29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14" s="22" customFormat="1" ht="18" customHeight="1">
      <c r="A23" s="39"/>
      <c r="B23" s="33" t="s">
        <v>106</v>
      </c>
      <c r="C23" s="34"/>
      <c r="D23" s="130"/>
      <c r="E23" s="130"/>
      <c r="F23" s="130"/>
      <c r="G23" s="130"/>
      <c r="H23" s="130"/>
      <c r="I23" s="130"/>
      <c r="J23" s="62" t="e">
        <f>+IF(#REF!&lt;&gt;"",IF((1+OUT_3_Check!$O$4)*SUM(#REF!)&lt;#REF!,1,IF((1-OUT_3_Check!$O$4)*SUM(#REF!)&gt;#REF!,1,0)),IF(SUM(#REF!)&lt;&gt;0,1,0))</f>
        <v>#REF!</v>
      </c>
      <c r="K23" s="36"/>
      <c r="L23" s="36"/>
      <c r="M23" s="130"/>
      <c r="N23" s="130"/>
    </row>
    <row r="24" spans="1:14" s="22" customFormat="1" ht="18" customHeight="1">
      <c r="A24" s="32"/>
      <c r="B24" s="33" t="s">
        <v>107</v>
      </c>
      <c r="C24" s="34"/>
      <c r="D24" s="130"/>
      <c r="E24" s="130"/>
      <c r="F24" s="130"/>
      <c r="G24" s="130"/>
      <c r="H24" s="130"/>
      <c r="I24" s="130"/>
      <c r="J24" s="62" t="e">
        <f>+IF(#REF!&lt;&gt;"",IF((1+OUT_3_Check!$O$4)*SUM(#REF!)&lt;#REF!,1,IF((1-OUT_3_Check!$O$4)*SUM(#REF!)&gt;#REF!,1,0)),IF(SUM(#REF!)&lt;&gt;0,1,0))</f>
        <v>#REF!</v>
      </c>
      <c r="K24" s="36"/>
      <c r="L24" s="36"/>
      <c r="M24" s="130"/>
      <c r="N24" s="130"/>
    </row>
    <row r="25" spans="1:14" s="22" customFormat="1" ht="18" customHeight="1">
      <c r="A25" s="27"/>
      <c r="B25" s="33" t="s">
        <v>108</v>
      </c>
      <c r="C25" s="34"/>
      <c r="D25" s="130"/>
      <c r="E25" s="130"/>
      <c r="F25" s="130"/>
      <c r="G25" s="130"/>
      <c r="H25" s="130"/>
      <c r="I25" s="130"/>
      <c r="J25" s="62" t="e">
        <f>+IF(#REF!&lt;&gt;"",IF((1+OUT_3_Check!$O$4)*SUM(#REF!)&lt;#REF!,1,IF((1-OUT_3_Check!$O$4)*SUM(#REF!)&gt;#REF!,1,0)),IF(SUM(#REF!)&lt;&gt;0,1,0))</f>
        <v>#REF!</v>
      </c>
      <c r="K25" s="36"/>
      <c r="L25" s="36"/>
      <c r="M25" s="130"/>
      <c r="N25" s="130"/>
    </row>
    <row r="26" spans="1:14" s="22" customFormat="1" ht="18" customHeight="1">
      <c r="A26" s="39"/>
      <c r="B26" s="34" t="s">
        <v>11</v>
      </c>
      <c r="C26" s="34"/>
      <c r="D26" s="52" t="e">
        <f>+IF(#REF!&lt;&gt;"", IF((1+OUT_3_Check!$O$4)*SUM(#REF!)&lt;#REF!,1,IF((1-OUT_3_Check!$O$4)*SUM(#REF!)&gt;#REF!,1,0)),IF(SUM(#REF!)&lt;&gt;0,1,0))</f>
        <v>#REF!</v>
      </c>
      <c r="E26" s="52" t="e">
        <f>+IF(#REF!&lt;&gt;"", IF((1+OUT_3_Check!$O$4)*SUM(#REF!)&lt;#REF!,1,IF((1-OUT_3_Check!$O$4)*SUM(#REF!)&gt;#REF!,1,0)),IF(SUM(#REF!)&lt;&gt;0,1,0))</f>
        <v>#REF!</v>
      </c>
      <c r="F26" s="52" t="e">
        <f>+IF(#REF!&lt;&gt;"", IF((1+OUT_3_Check!$O$4)*SUM(#REF!)&lt;#REF!,1,IF((1-OUT_3_Check!$O$4)*SUM(#REF!)&gt;#REF!,1,0)),IF(SUM(#REF!)&lt;&gt;0,1,0))</f>
        <v>#REF!</v>
      </c>
      <c r="G26" s="52" t="e">
        <f>+IF(#REF!&lt;&gt;"", IF((1+OUT_3_Check!$O$4)*SUM(#REF!)&lt;#REF!,1,IF((1-OUT_3_Check!$O$4)*SUM(#REF!)&gt;#REF!,1,0)),IF(SUM(#REF!)&lt;&gt;0,1,0))</f>
        <v>#REF!</v>
      </c>
      <c r="H26" s="52" t="e">
        <f>+IF(#REF!&lt;&gt;"", IF((1+OUT_3_Check!$O$4)*SUM(#REF!)&lt;#REF!,1,IF((1-OUT_3_Check!$O$4)*SUM(#REF!)&gt;#REF!,1,0)),IF(SUM(#REF!)&lt;&gt;0,1,0))</f>
        <v>#REF!</v>
      </c>
      <c r="I26" s="52" t="e">
        <f>+IF(#REF!&lt;&gt;"", IF((1+OUT_3_Check!$O$4)*SUM(#REF!)&lt;#REF!,1,IF((1-OUT_3_Check!$O$4)*SUM(#REF!)&gt;#REF!,1,0)),IF(SUM(#REF!)&lt;&gt;0,1,0))</f>
        <v>#REF!</v>
      </c>
      <c r="J26" s="62" t="e">
        <f>+IF(#REF!&lt;&gt;"",IF((1+OUT_3_Check!$O$4)*SUM(#REF!)&lt;#REF!,1,IF((1-OUT_3_Check!$O$4)*SUM(#REF!)&gt;#REF!,1,0)),IF(SUM(#REF!)&lt;&gt;0,1,0))</f>
        <v>#REF!</v>
      </c>
      <c r="K26" s="130"/>
      <c r="L26" s="130"/>
      <c r="M26" s="52" t="e">
        <f>+IF(#REF!&lt;&gt;"", IF((1+OUT_3_Check!$O$4)*SUM(#REF!)&lt;#REF!,1,IF((1-OUT_3_Check!$O$4)*SUM(#REF!)&gt;#REF!,1,0)),IF(SUM(#REF!)&lt;&gt;0,1,0))</f>
        <v>#REF!</v>
      </c>
      <c r="N26" s="52" t="e">
        <f>+IF(#REF!&lt;&gt;"", IF((1+OUT_3_Check!$O$4)*SUM(#REF!)&lt;#REF!,1,IF((1-OUT_3_Check!$O$4)*SUM(#REF!)&gt;#REF!,1,0)),IF(SUM(#REF!)&lt;&gt;0,1,0))</f>
        <v>#REF!</v>
      </c>
    </row>
    <row r="27" spans="1:14" s="22" customFormat="1" ht="18" customHeight="1">
      <c r="A27" s="39"/>
      <c r="B27" s="40"/>
      <c r="C27" s="40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s="22" customFormat="1" ht="18" customHeight="1">
      <c r="A28" s="32"/>
      <c r="B28" s="28" t="s">
        <v>13</v>
      </c>
      <c r="C28" s="29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spans="1:14" s="22" customFormat="1" ht="18" customHeight="1">
      <c r="A29" s="32"/>
      <c r="B29" s="33" t="s">
        <v>106</v>
      </c>
      <c r="C29" s="34"/>
      <c r="D29" s="130"/>
      <c r="E29" s="130"/>
      <c r="F29" s="130"/>
      <c r="G29" s="130"/>
      <c r="H29" s="130"/>
      <c r="I29" s="130"/>
      <c r="J29" s="62" t="e">
        <f>+IF(#REF!&lt;&gt;"",IF((1+OUT_3_Check!$O$4)*SUM(#REF!)&lt;#REF!,1,IF((1-OUT_3_Check!$O$4)*SUM(#REF!)&gt;#REF!,1,0)),IF(SUM(#REF!)&lt;&gt;0,1,0))</f>
        <v>#REF!</v>
      </c>
      <c r="K29" s="36"/>
      <c r="L29" s="36"/>
      <c r="M29" s="130"/>
      <c r="N29" s="130"/>
    </row>
    <row r="30" spans="1:14" s="22" customFormat="1" ht="18" customHeight="1">
      <c r="A30" s="32"/>
      <c r="B30" s="33" t="s">
        <v>107</v>
      </c>
      <c r="C30" s="34"/>
      <c r="D30" s="130"/>
      <c r="E30" s="130"/>
      <c r="F30" s="130"/>
      <c r="G30" s="130"/>
      <c r="H30" s="130"/>
      <c r="I30" s="130"/>
      <c r="J30" s="62" t="e">
        <f>+IF(#REF!&lt;&gt;"",IF((1+OUT_3_Check!$O$4)*SUM(#REF!)&lt;#REF!,1,IF((1-OUT_3_Check!$O$4)*SUM(#REF!)&gt;#REF!,1,0)),IF(SUM(#REF!)&lt;&gt;0,1,0))</f>
        <v>#REF!</v>
      </c>
      <c r="K30" s="36"/>
      <c r="L30" s="36"/>
      <c r="M30" s="130"/>
      <c r="N30" s="130"/>
    </row>
    <row r="31" spans="1:14" s="22" customFormat="1" ht="18" customHeight="1">
      <c r="A31" s="27"/>
      <c r="B31" s="33" t="s">
        <v>108</v>
      </c>
      <c r="C31" s="34"/>
      <c r="D31" s="130"/>
      <c r="E31" s="130"/>
      <c r="F31" s="130"/>
      <c r="G31" s="130"/>
      <c r="H31" s="130"/>
      <c r="I31" s="130"/>
      <c r="J31" s="62" t="e">
        <f>+IF(#REF!&lt;&gt;"",IF((1+OUT_3_Check!$O$4)*SUM(#REF!)&lt;#REF!,1,IF((1-OUT_3_Check!$O$4)*SUM(#REF!)&gt;#REF!,1,0)),IF(SUM(#REF!)&lt;&gt;0,1,0))</f>
        <v>#REF!</v>
      </c>
      <c r="K31" s="36"/>
      <c r="L31" s="36"/>
      <c r="M31" s="130"/>
      <c r="N31" s="130"/>
    </row>
    <row r="32" spans="1:14" s="22" customFormat="1" ht="18" customHeight="1">
      <c r="A32" s="32"/>
      <c r="B32" s="34" t="s">
        <v>11</v>
      </c>
      <c r="C32" s="34"/>
      <c r="D32" s="52" t="e">
        <f>+IF(#REF!&lt;&gt;"", IF((1+OUT_3_Check!$O$4)*SUM(#REF!)&lt;#REF!,1,IF((1-OUT_3_Check!$O$4)*SUM(#REF!)&gt;#REF!,1,0)),IF(SUM(#REF!)&lt;&gt;0,1,0))</f>
        <v>#REF!</v>
      </c>
      <c r="E32" s="52" t="e">
        <f>+IF(#REF!&lt;&gt;"", IF((1+OUT_3_Check!$O$4)*SUM(#REF!)&lt;#REF!,1,IF((1-OUT_3_Check!$O$4)*SUM(#REF!)&gt;#REF!,1,0)),IF(SUM(#REF!)&lt;&gt;0,1,0))</f>
        <v>#REF!</v>
      </c>
      <c r="F32" s="52" t="e">
        <f>+IF(#REF!&lt;&gt;"", IF((1+OUT_3_Check!$O$4)*SUM(#REF!)&lt;#REF!,1,IF((1-OUT_3_Check!$O$4)*SUM(#REF!)&gt;#REF!,1,0)),IF(SUM(#REF!)&lt;&gt;0,1,0))</f>
        <v>#REF!</v>
      </c>
      <c r="G32" s="52" t="e">
        <f>+IF(#REF!&lt;&gt;"", IF((1+OUT_3_Check!$O$4)*SUM(#REF!)&lt;#REF!,1,IF((1-OUT_3_Check!$O$4)*SUM(#REF!)&gt;#REF!,1,0)),IF(SUM(#REF!)&lt;&gt;0,1,0))</f>
        <v>#REF!</v>
      </c>
      <c r="H32" s="52" t="e">
        <f>+IF(#REF!&lt;&gt;"", IF((1+OUT_3_Check!$O$4)*SUM(#REF!)&lt;#REF!,1,IF((1-OUT_3_Check!$O$4)*SUM(#REF!)&gt;#REF!,1,0)),IF(SUM(#REF!)&lt;&gt;0,1,0))</f>
        <v>#REF!</v>
      </c>
      <c r="I32" s="52" t="e">
        <f>+IF(#REF!&lt;&gt;"", IF((1+OUT_3_Check!$O$4)*SUM(#REF!)&lt;#REF!,1,IF((1-OUT_3_Check!$O$4)*SUM(#REF!)&gt;#REF!,1,0)),IF(SUM(#REF!)&lt;&gt;0,1,0))</f>
        <v>#REF!</v>
      </c>
      <c r="J32" s="62" t="e">
        <f>+IF(#REF!&lt;&gt;"",IF((1+OUT_3_Check!$O$4)*SUM(#REF!)&lt;#REF!,1,IF((1-OUT_3_Check!$O$4)*SUM(#REF!)&gt;#REF!,1,0)),IF(SUM(#REF!)&lt;&gt;0,1,0))</f>
        <v>#REF!</v>
      </c>
      <c r="K32" s="130"/>
      <c r="L32" s="130"/>
      <c r="M32" s="52" t="e">
        <f>+IF(#REF!&lt;&gt;"", IF((1+OUT_3_Check!$O$4)*SUM(#REF!)&lt;#REF!,1,IF((1-OUT_3_Check!$O$4)*SUM(#REF!)&gt;#REF!,1,0)),IF(SUM(#REF!)&lt;&gt;0,1,0))</f>
        <v>#REF!</v>
      </c>
      <c r="N32" s="52" t="e">
        <f>+IF(#REF!&lt;&gt;"", IF((1+OUT_3_Check!$O$4)*SUM(#REF!)&lt;#REF!,1,IF((1-OUT_3_Check!$O$4)*SUM(#REF!)&gt;#REF!,1,0)),IF(SUM(#REF!)&lt;&gt;0,1,0))</f>
        <v>#REF!</v>
      </c>
    </row>
    <row r="33" spans="1:14" s="22" customFormat="1" ht="18" customHeight="1">
      <c r="A33" s="32"/>
      <c r="B33" s="34"/>
      <c r="C33" s="34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14" s="22" customFormat="1" ht="18" customHeight="1">
      <c r="A34" s="32"/>
      <c r="B34" s="34" t="s">
        <v>14</v>
      </c>
      <c r="C34" s="34"/>
      <c r="D34" s="59" t="e">
        <f>+IF(#REF!&lt;&gt;"",IF((1+OUT_3_Check!$O$4)*SUM(#REF!,#REF!)&lt;#REF!,1,IF((1-OUT_3_Check!$O$4)*SUM(#REF!,#REF!)&gt;#REF!,1,0)),IF(SUM(#REF!,#REF!)&lt;&gt;0,1,0))</f>
        <v>#REF!</v>
      </c>
      <c r="E34" s="59" t="e">
        <f>+IF(#REF!&lt;&gt;"",IF((1+OUT_3_Check!$O$4)*SUM(#REF!,#REF!)&lt;#REF!,1,IF((1-OUT_3_Check!$O$4)*SUM(#REF!,#REF!)&gt;#REF!,1,0)),IF(SUM(#REF!,#REF!)&lt;&gt;0,1,0))</f>
        <v>#REF!</v>
      </c>
      <c r="F34" s="59" t="e">
        <f>+IF(#REF!&lt;&gt;"",IF((1+OUT_3_Check!$O$4)*SUM(#REF!,#REF!)&lt;#REF!,1,IF((1-OUT_3_Check!$O$4)*SUM(#REF!,#REF!)&gt;#REF!,1,0)),IF(SUM(#REF!,#REF!)&lt;&gt;0,1,0))</f>
        <v>#REF!</v>
      </c>
      <c r="G34" s="59" t="e">
        <f>+IF(#REF!&lt;&gt;"",IF((1+OUT_3_Check!$O$4)*SUM(#REF!,#REF!)&lt;#REF!,1,IF((1-OUT_3_Check!$O$4)*SUM(#REF!,#REF!)&gt;#REF!,1,0)),IF(SUM(#REF!,#REF!)&lt;&gt;0,1,0))</f>
        <v>#REF!</v>
      </c>
      <c r="H34" s="59" t="e">
        <f>+IF(#REF!&lt;&gt;"",IF((1+OUT_3_Check!$O$4)*SUM(#REF!,#REF!)&lt;#REF!,1,IF((1-OUT_3_Check!$O$4)*SUM(#REF!,#REF!)&gt;#REF!,1,0)),IF(SUM(#REF!,#REF!)&lt;&gt;0,1,0))</f>
        <v>#REF!</v>
      </c>
      <c r="I34" s="59" t="e">
        <f>+IF(#REF!&lt;&gt;"",IF((1+OUT_3_Check!$O$4)*SUM(#REF!,#REF!)&lt;#REF!,1,IF((1-OUT_3_Check!$O$4)*SUM(#REF!,#REF!)&gt;#REF!,1,0)),IF(SUM(#REF!,#REF!)&lt;&gt;0,1,0))</f>
        <v>#REF!</v>
      </c>
      <c r="J34" s="59" t="e">
        <f>+IF(#REF!&lt;&gt;"",IF((1+OUT_3_Check!$O$4)*SUM(#REF!,#REF!)&lt;#REF!,1,IF((1-OUT_3_Check!$O$4)*SUM(#REF!,#REF!)&gt;#REF!,1,0)),IF(SUM(#REF!,#REF!)&lt;&gt;0,1,0))</f>
        <v>#REF!</v>
      </c>
      <c r="K34" s="59" t="e">
        <f>+IF(#REF!&lt;&gt;"",IF((1+OUT_3_Check!$O$4)*SUM(#REF!,#REF!)&lt;#REF!,1,IF((1-OUT_3_Check!$O$4)*SUM(#REF!,#REF!)&gt;#REF!,1,0)),IF(SUM(#REF!,#REF!)&lt;&gt;0,1,0))</f>
        <v>#REF!</v>
      </c>
      <c r="L34" s="59" t="e">
        <f>+IF(#REF!&lt;&gt;"",IF((1+OUT_3_Check!$O$4)*SUM(#REF!,#REF!)&lt;#REF!,1,IF((1-OUT_3_Check!$O$4)*SUM(#REF!,#REF!)&gt;#REF!,1,0)),IF(SUM(#REF!,#REF!)&lt;&gt;0,1,0))</f>
        <v>#REF!</v>
      </c>
      <c r="M34" s="59" t="e">
        <f>+IF(#REF!&lt;&gt;"",IF((1+OUT_3_Check!$O$4)*SUM(#REF!,#REF!)&lt;#REF!,1,IF((1-OUT_3_Check!$O$4)*SUM(#REF!,#REF!)&gt;#REF!,1,0)),IF(SUM(#REF!,#REF!)&lt;&gt;0,1,0))</f>
        <v>#REF!</v>
      </c>
      <c r="N34" s="59" t="e">
        <f>+IF(#REF!&lt;&gt;"",IF((1+OUT_3_Check!$O$4)*SUM(#REF!,#REF!)&lt;#REF!,1,IF((1-OUT_3_Check!$O$4)*SUM(#REF!,#REF!)&gt;#REF!,1,0)),IF(SUM(#REF!,#REF!)&lt;&gt;0,1,0))</f>
        <v>#REF!</v>
      </c>
    </row>
    <row r="35" spans="1:14" s="22" customFormat="1" ht="18" customHeight="1">
      <c r="A35" s="32"/>
      <c r="B35" s="34"/>
      <c r="C35" s="34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s="22" customFormat="1" ht="18" customHeight="1">
      <c r="A36" s="32"/>
      <c r="B36" s="28" t="s">
        <v>19</v>
      </c>
      <c r="C36" s="28"/>
      <c r="D36" s="61" t="e">
        <f>+IF(#REF!&lt;&gt;"",IF((1+OUT_3_Check!$O$4)*SUM(#REF!,#REF!)&lt;#REF!,1,IF((1-OUT_3_Check!$O$4)*SUM(#REF!,#REF!)&gt;#REF!,1,0)),IF(SUM(#REF!,#REF!)&lt;&gt;0,1,0))</f>
        <v>#REF!</v>
      </c>
      <c r="E36" s="61" t="e">
        <f>+IF(#REF!&lt;&gt;"",IF((1+OUT_3_Check!$O$4)*SUM(#REF!,#REF!)&lt;#REF!,1,IF((1-OUT_3_Check!$O$4)*SUM(#REF!,#REF!)&gt;#REF!,1,0)),IF(SUM(#REF!,#REF!)&lt;&gt;0,1,0))</f>
        <v>#REF!</v>
      </c>
      <c r="F36" s="61" t="e">
        <f>+IF(#REF!&lt;&gt;"",IF((1+OUT_3_Check!$O$4)*SUM(#REF!,#REF!)&lt;#REF!,1,IF((1-OUT_3_Check!$O$4)*SUM(#REF!,#REF!)&gt;#REF!,1,0)),IF(SUM(#REF!,#REF!)&lt;&gt;0,1,0))</f>
        <v>#REF!</v>
      </c>
      <c r="G36" s="61" t="e">
        <f>+IF(#REF!&lt;&gt;"",IF((1+OUT_3_Check!$O$4)*SUM(#REF!,#REF!)&lt;#REF!,1,IF((1-OUT_3_Check!$O$4)*SUM(#REF!,#REF!)&gt;#REF!,1,0)),IF(SUM(#REF!,#REF!)&lt;&gt;0,1,0))</f>
        <v>#REF!</v>
      </c>
      <c r="H36" s="61" t="e">
        <f>+IF(#REF!&lt;&gt;"",IF((1+OUT_3_Check!$O$4)*SUM(#REF!,#REF!)&lt;#REF!,1,IF((1-OUT_3_Check!$O$4)*SUM(#REF!,#REF!)&gt;#REF!,1,0)),IF(SUM(#REF!,#REF!)&lt;&gt;0,1,0))</f>
        <v>#REF!</v>
      </c>
      <c r="I36" s="61" t="e">
        <f>+IF(#REF!&lt;&gt;"",IF((1+OUT_3_Check!$O$4)*SUM(#REF!,#REF!)&lt;#REF!,1,IF((1-OUT_3_Check!$O$4)*SUM(#REF!,#REF!)&gt;#REF!,1,0)),IF(SUM(#REF!,#REF!)&lt;&gt;0,1,0))</f>
        <v>#REF!</v>
      </c>
      <c r="J36" s="61" t="e">
        <f>+IF(#REF!&lt;&gt;"",IF((1+OUT_3_Check!$O$4)*SUM(#REF!,#REF!)&lt;#REF!,1,IF((1-OUT_3_Check!$O$4)*SUM(#REF!,#REF!)&gt;#REF!,1,0)),IF(SUM(#REF!,#REF!)&lt;&gt;0,1,0))</f>
        <v>#REF!</v>
      </c>
      <c r="K36" s="61" t="e">
        <f>+IF(#REF!&lt;&gt;"",IF((1+OUT_3_Check!$O$4)*SUM(#REF!,#REF!)&lt;#REF!,1,IF((1-OUT_3_Check!$O$4)*SUM(#REF!,#REF!)&gt;#REF!,1,0)),IF(SUM(#REF!,#REF!)&lt;&gt;0,1,0))</f>
        <v>#REF!</v>
      </c>
      <c r="L36" s="61" t="e">
        <f>+IF(#REF!&lt;&gt;"",IF((1+OUT_3_Check!$O$4)*SUM(#REF!,#REF!)&lt;#REF!,1,IF((1-OUT_3_Check!$O$4)*SUM(#REF!,#REF!)&gt;#REF!,1,0)),IF(SUM(#REF!,#REF!)&lt;&gt;0,1,0))</f>
        <v>#REF!</v>
      </c>
      <c r="M36" s="61" t="e">
        <f>+IF(#REF!&lt;&gt;"",IF((1+OUT_3_Check!$O$4)*SUM(#REF!,#REF!)&lt;#REF!,1,IF((1-OUT_3_Check!$O$4)*SUM(#REF!,#REF!)&gt;#REF!,1,0)),IF(SUM(#REF!,#REF!)&lt;&gt;0,1,0))</f>
        <v>#REF!</v>
      </c>
      <c r="N36" s="61" t="e">
        <f>+IF(#REF!&lt;&gt;"",IF((1+OUT_3_Check!$O$4)*SUM(#REF!,#REF!)&lt;#REF!,1,IF((1-OUT_3_Check!$O$4)*SUM(#REF!,#REF!)&gt;#REF!,1,0)),IF(SUM(#REF!,#REF!)&lt;&gt;0,1,0))</f>
        <v>#REF!</v>
      </c>
    </row>
    <row r="37" spans="1:14" s="22" customFormat="1" ht="18" customHeight="1">
      <c r="A37" s="39"/>
      <c r="B37" s="28" t="s">
        <v>24</v>
      </c>
      <c r="C37" s="28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s="22" customFormat="1" ht="18" customHeight="1">
      <c r="A38" s="39"/>
      <c r="B38" s="34" t="s">
        <v>90</v>
      </c>
      <c r="C38" s="28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s="22" customFormat="1" ht="18" customHeight="1">
      <c r="A39" s="42"/>
      <c r="B39" s="77" t="s">
        <v>91</v>
      </c>
      <c r="C39" s="44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4" s="22" customFormat="1" ht="18" customHeight="1">
      <c r="A40" s="34" t="s">
        <v>54</v>
      </c>
      <c r="B40" s="34"/>
      <c r="C40" s="34"/>
      <c r="M40" s="45"/>
    </row>
    <row r="41" spans="1:14" s="22" customFormat="1" ht="18" customHeight="1">
      <c r="A41" s="34" t="s">
        <v>55</v>
      </c>
      <c r="B41" s="34"/>
      <c r="C41" s="34"/>
      <c r="E41" s="45"/>
      <c r="F41" s="45"/>
      <c r="G41" s="45"/>
      <c r="H41" s="45"/>
      <c r="I41" s="45"/>
      <c r="J41" s="45"/>
      <c r="K41" s="45"/>
      <c r="L41" s="45"/>
      <c r="M41" s="45"/>
    </row>
    <row r="42" spans="1:14" s="22" customFormat="1" ht="18" customHeight="1">
      <c r="A42" s="34" t="s">
        <v>94</v>
      </c>
    </row>
    <row r="43" spans="1:14" s="22" customFormat="1" ht="18" customHeight="1">
      <c r="A43" s="34" t="s">
        <v>80</v>
      </c>
    </row>
    <row r="44" spans="1:14" s="18" customFormat="1" ht="18" customHeight="1">
      <c r="A44" s="80"/>
    </row>
    <row r="45" spans="1:14" s="18" customFormat="1" ht="18" customHeight="1"/>
    <row r="46" spans="1:14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ColWidth="9.140625" defaultRowHeight="12"/>
  <cols>
    <col min="1" max="1" width="2.28515625" style="49" customWidth="1"/>
    <col min="2" max="2" width="9.140625" style="49"/>
    <col min="3" max="3" width="25.5703125" style="49" customWidth="1"/>
    <col min="4" max="19" width="9.140625" style="49"/>
    <col min="20" max="20" width="11.140625" style="49" bestFit="1" customWidth="1"/>
    <col min="21" max="16384" width="9.140625" style="49"/>
  </cols>
  <sheetData>
    <row r="1" spans="1:20" s="5" customFormat="1" ht="18" customHeight="1">
      <c r="A1" s="1" t="s">
        <v>39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2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50" t="s">
        <v>109</v>
      </c>
      <c r="R4" s="113"/>
      <c r="S4" s="51">
        <v>5.0000000000000001E-3</v>
      </c>
    </row>
    <row r="5" spans="1:20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5" customFormat="1" ht="18" customHeight="1">
      <c r="A6" s="11"/>
      <c r="B6" s="11" t="s">
        <v>40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s="5" customFormat="1" ht="18" customHeight="1">
      <c r="A7" s="11"/>
      <c r="B7" s="11" t="s">
        <v>41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"/>
      <c r="R7" s="8"/>
      <c r="S7" s="8"/>
    </row>
    <row r="8" spans="1:20" s="5" customFormat="1" ht="18" customHeight="1">
      <c r="A8" s="11"/>
      <c r="B8" s="11" t="s">
        <v>105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/>
      <c r="R8" s="8"/>
      <c r="S8" s="8"/>
    </row>
    <row r="9" spans="1:20" s="5" customFormat="1" ht="18" customHeight="1">
      <c r="A9" s="11"/>
      <c r="B9" s="13" t="s">
        <v>3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0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 s="18" customFormat="1" ht="18" customHeight="1" thickBot="1">
      <c r="A12" s="14"/>
      <c r="B12" s="15"/>
      <c r="C12" s="15"/>
      <c r="D12" s="16"/>
      <c r="E12" s="16"/>
      <c r="F12" s="16"/>
      <c r="G12" s="16"/>
      <c r="H12" s="17"/>
      <c r="I12" s="17"/>
      <c r="J12" s="17"/>
      <c r="K12" s="16"/>
      <c r="L12" s="16"/>
      <c r="M12" s="16"/>
      <c r="N12" s="16"/>
      <c r="O12" s="8"/>
      <c r="P12" s="16"/>
      <c r="Q12" s="16"/>
      <c r="R12" s="16"/>
      <c r="S12" s="16"/>
    </row>
    <row r="13" spans="1:20" s="22" customFormat="1" ht="34.15" customHeight="1">
      <c r="A13" s="83"/>
      <c r="B13" s="85"/>
      <c r="C13" s="85"/>
      <c r="D13" s="99" t="s">
        <v>42</v>
      </c>
      <c r="E13" s="100"/>
      <c r="F13" s="101"/>
      <c r="G13" s="102"/>
      <c r="H13" s="99" t="s">
        <v>43</v>
      </c>
      <c r="I13" s="100"/>
      <c r="J13" s="100"/>
      <c r="K13" s="102"/>
      <c r="L13" s="99" t="s">
        <v>44</v>
      </c>
      <c r="M13" s="100"/>
      <c r="N13" s="100"/>
      <c r="O13" s="114"/>
      <c r="P13" s="112" t="s">
        <v>34</v>
      </c>
      <c r="Q13" s="100"/>
      <c r="R13" s="100"/>
      <c r="S13" s="102"/>
    </row>
    <row r="14" spans="1:20" s="22" customFormat="1" ht="96.75" customHeight="1">
      <c r="A14" s="23"/>
      <c r="B14" s="24" t="s">
        <v>45</v>
      </c>
      <c r="C14" s="74"/>
      <c r="D14" s="103" t="s">
        <v>46</v>
      </c>
      <c r="E14" s="91" t="s">
        <v>47</v>
      </c>
      <c r="F14" s="98" t="s">
        <v>48</v>
      </c>
      <c r="G14" s="104" t="s">
        <v>125</v>
      </c>
      <c r="H14" s="103" t="s">
        <v>46</v>
      </c>
      <c r="I14" s="97" t="s">
        <v>47</v>
      </c>
      <c r="J14" s="91" t="s">
        <v>48</v>
      </c>
      <c r="K14" s="104" t="s">
        <v>125</v>
      </c>
      <c r="L14" s="103" t="s">
        <v>46</v>
      </c>
      <c r="M14" s="97" t="s">
        <v>47</v>
      </c>
      <c r="N14" s="91" t="s">
        <v>48</v>
      </c>
      <c r="O14" s="115" t="s">
        <v>125</v>
      </c>
      <c r="P14" s="94" t="s">
        <v>46</v>
      </c>
      <c r="Q14" s="97" t="s">
        <v>47</v>
      </c>
      <c r="R14" s="91" t="s">
        <v>48</v>
      </c>
      <c r="S14" s="123" t="s">
        <v>125</v>
      </c>
    </row>
    <row r="15" spans="1:20" s="22" customFormat="1" ht="18" customHeight="1">
      <c r="A15" s="27"/>
      <c r="B15" s="28" t="s">
        <v>49</v>
      </c>
      <c r="C15" s="34"/>
      <c r="D15" s="105"/>
      <c r="E15" s="38"/>
      <c r="F15" s="38"/>
      <c r="G15" s="106"/>
      <c r="H15" s="105"/>
      <c r="I15" s="38"/>
      <c r="J15" s="38"/>
      <c r="K15" s="106"/>
      <c r="L15" s="105"/>
      <c r="M15" s="38"/>
      <c r="N15" s="38"/>
      <c r="O15" s="116"/>
      <c r="P15" s="95"/>
      <c r="Q15" s="30"/>
      <c r="R15" s="30"/>
      <c r="S15" s="124"/>
    </row>
    <row r="16" spans="1:20" s="22" customFormat="1" ht="18" customHeight="1">
      <c r="A16" s="32"/>
      <c r="B16" s="28" t="s">
        <v>50</v>
      </c>
      <c r="C16" s="34"/>
      <c r="D16" s="107"/>
      <c r="E16" s="129"/>
      <c r="F16" s="129"/>
      <c r="G16" s="108"/>
      <c r="H16" s="158"/>
      <c r="I16" s="129"/>
      <c r="J16" s="129"/>
      <c r="K16" s="108"/>
      <c r="L16" s="158"/>
      <c r="M16" s="129"/>
      <c r="N16" s="129"/>
      <c r="O16" s="139"/>
      <c r="P16" s="134" t="e">
        <f>+IF('O3'!#REF!&lt;&gt;0,IF('O3'!#REF!&lt;'O3'!K8,1,0),IF('O3'!K8&lt;&gt;0,2,0))</f>
        <v>#REF!</v>
      </c>
      <c r="Q16" s="134" t="e">
        <f>+IF('O3'!#REF!&lt;&gt;0,IF('O3'!#REF!&lt;'O3'!L8,1,0),IF('O3'!L8&lt;&gt;0,2,0))</f>
        <v>#REF!</v>
      </c>
      <c r="R16" s="134" t="e">
        <f>+IF('O3'!#REF!&lt;&gt;0,IF('O3'!#REF!&lt;'O3'!M8,1,0),IF('O3'!M8&lt;&gt;0,2,0))</f>
        <v>#REF!</v>
      </c>
      <c r="S16" s="122"/>
      <c r="T16" s="22" t="e">
        <f>+IF('O1'!#REF!&lt;&gt;0,IF((1+OUT_4_Check!$S$4)*SUM('O3'!#REF!)&lt;'O1'!#REF!,1,IF((1-OUT_4_Check!$S$4)*SUM('O3'!#REF!)&gt;'O1'!#REF!,1,0)),IF(SUM('O3'!#REF!)&lt;&gt;0,1,0))</f>
        <v>#REF!</v>
      </c>
    </row>
    <row r="17" spans="1:21" s="22" customFormat="1" ht="18" customHeight="1">
      <c r="A17" s="35"/>
      <c r="B17" s="34"/>
      <c r="C17" s="34"/>
      <c r="D17" s="109"/>
      <c r="E17" s="127"/>
      <c r="F17" s="127"/>
      <c r="G17" s="110"/>
      <c r="H17" s="159"/>
      <c r="I17" s="127"/>
      <c r="J17" s="127"/>
      <c r="K17" s="110"/>
      <c r="L17" s="159"/>
      <c r="M17" s="127"/>
      <c r="N17" s="127"/>
      <c r="O17" s="117"/>
      <c r="P17" s="96"/>
      <c r="Q17" s="55"/>
      <c r="R17" s="53"/>
      <c r="S17" s="122"/>
    </row>
    <row r="18" spans="1:21" s="22" customFormat="1" ht="18" customHeight="1">
      <c r="A18" s="35"/>
      <c r="B18" s="28" t="s">
        <v>49</v>
      </c>
      <c r="C18" s="28"/>
      <c r="D18" s="109"/>
      <c r="E18" s="127"/>
      <c r="F18" s="127"/>
      <c r="G18" s="110"/>
      <c r="H18" s="159"/>
      <c r="I18" s="127"/>
      <c r="J18" s="127"/>
      <c r="K18" s="110"/>
      <c r="L18" s="159"/>
      <c r="M18" s="127"/>
      <c r="N18" s="127"/>
      <c r="O18" s="117"/>
      <c r="P18" s="96"/>
      <c r="Q18" s="55"/>
      <c r="R18" s="55"/>
      <c r="S18" s="125"/>
    </row>
    <row r="19" spans="1:21" s="22" customFormat="1" ht="18" customHeight="1">
      <c r="A19" s="35"/>
      <c r="B19" s="28" t="s">
        <v>27</v>
      </c>
      <c r="C19" s="28"/>
      <c r="D19" s="154"/>
      <c r="E19" s="155"/>
      <c r="F19" s="156"/>
      <c r="G19" s="118"/>
      <c r="H19" s="154"/>
      <c r="I19" s="155"/>
      <c r="J19" s="156"/>
      <c r="K19" s="118"/>
      <c r="L19" s="154"/>
      <c r="M19" s="155"/>
      <c r="N19" s="156"/>
      <c r="O19" s="120"/>
      <c r="P19" s="135"/>
      <c r="Q19" s="136"/>
      <c r="R19" s="137"/>
      <c r="S19" s="122"/>
      <c r="T19" s="82"/>
    </row>
    <row r="20" spans="1:21" s="22" customFormat="1" ht="18" customHeight="1">
      <c r="A20" s="39"/>
      <c r="B20" s="33" t="s">
        <v>106</v>
      </c>
      <c r="C20" s="34"/>
      <c r="D20" s="157"/>
      <c r="E20" s="53"/>
      <c r="F20" s="53"/>
      <c r="G20" s="118">
        <f>+IF(SUM('O1'!AP8,'O1'!AP14)&lt;&gt;0,IF((1+OUT_4_Check!$S$4)*SUM('O3'!B9:D9)&lt;SUM('O1'!AP8,'O1'!AP14),1,IF((1-OUT_4_Check!$S$4)*SUM('O3'!B9:D9)&gt;SUM('O1'!AP8,'O1'!AP14),1,0)),IF(SUM('O3'!B9:D9)&lt;&gt;0,1,0))</f>
        <v>0</v>
      </c>
      <c r="H20" s="111"/>
      <c r="I20" s="53"/>
      <c r="J20" s="53"/>
      <c r="K20" s="118">
        <f>+IF('O1'!AP21&lt;&gt;0,IF((1+OUT_4_Check!$S$4)*SUM('O3'!E9:G9)&lt;'O1'!AP21,1,IF((1-OUT_4_Check!$S$4)*SUM('O3'!E9:G9)&gt;'O1'!AP21,1,0)),IF(SUM('O3'!E9:G9)&lt;&gt;0,1,0))</f>
        <v>0</v>
      </c>
      <c r="L20" s="111"/>
      <c r="M20" s="53"/>
      <c r="N20" s="55"/>
      <c r="O20" s="120">
        <f>+IF('O1'!AP27&lt;&gt;0,IF((1+OUT_4_Check!$S$4)*SUM('O3'!H9:J9)&lt;'O1'!AP27,1,IF((1-OUT_4_Check!$S$4)*SUM('O3'!H9:J9)&gt;'O1'!AP27,1,0)),IF(SUM('O3'!H9:J9)&lt;&gt;0,1,0))</f>
        <v>0</v>
      </c>
      <c r="P20" s="135">
        <f>+IF('O3'!K9&lt;&gt;0,IF((1+OUT_4_Check!$S$4)*SUM('O3'!B9,'O3'!E9,'O3'!H9)&lt;'O3'!K9,1,IF((1-OUT_4_Check!$S$4)*SUM('O3'!B9,'O3'!E9,'O3'!H9)&gt;'O3'!K9,1,0)),IF(SUM('O3'!B9,'O3'!E9,'O3'!H9)&lt;&gt;0,1,IF(SUM('O3'!K11:K13)&lt;&gt;0,1,0)))</f>
        <v>0</v>
      </c>
      <c r="Q20" s="136">
        <f>+IF('O3'!L9&lt;&gt;0,IF((1+OUT_4_Check!$S$4)*SUM('O3'!C9,'O3'!F9,'O3'!I9)&lt;'O3'!L9,1,IF((1-OUT_4_Check!$S$4)*SUM('O3'!C9,'O3'!F9,'O3'!I9)&gt;'O3'!L9,1,0)),IF(SUM('O3'!C9,'O3'!F9,'O3'!I9)&lt;&gt;0,1,0))</f>
        <v>0</v>
      </c>
      <c r="R20" s="137">
        <f>+IF('O3'!M9&lt;&gt;0,IF((1+OUT_4_Check!$S$4)*SUM('O3'!D9,'O3'!G9,'O3'!J9)&lt;'O3'!M9,1,IF((1-OUT_4_Check!$S$4)*SUM('O3'!D9,'O3'!G9,'O3'!J9)&gt;'O3'!M9,1,0)),IF(SUM('O3'!D9,'O3'!G9,'O3'!J9)&lt;&gt;0,1,0))</f>
        <v>0</v>
      </c>
      <c r="S20" s="122"/>
      <c r="T20" s="82"/>
    </row>
    <row r="21" spans="1:21" s="22" customFormat="1" ht="18" customHeight="1">
      <c r="A21" s="32"/>
      <c r="B21" s="33" t="s">
        <v>107</v>
      </c>
      <c r="C21" s="34"/>
      <c r="D21" s="157"/>
      <c r="E21" s="53"/>
      <c r="F21" s="53"/>
      <c r="G21" s="118">
        <f>+IF(SUM('O1'!AP10,'O1'!AP16)&lt;&gt;0,IF((1+OUT_4_Check!$S$4)*SUM('O3'!B11:D11)&lt;SUM('O1'!AP10,'O1'!AP16),1,IF((1-OUT_4_Check!$S$4)*SUM('O3'!B11:D11)&gt;SUM('O1'!AP10,'O1'!AP16),1,0)),IF(SUM('O3'!B11:D11)&lt;&gt;0,1,0))</f>
        <v>0</v>
      </c>
      <c r="H21" s="111"/>
      <c r="I21" s="53"/>
      <c r="J21" s="53"/>
      <c r="K21" s="118">
        <f>+IF('O1'!AP23&lt;&gt;0,IF((1+OUT_4_Check!$S$4)*SUM('O3'!E11:G11)&lt;'O1'!AP23,1,IF((1-OUT_4_Check!$S$4)*SUM('O3'!E11:G11)&gt;'O1'!AP23,1,0)),IF(SUM('O3'!E11:G11)&lt;&gt;0,1,0))</f>
        <v>0</v>
      </c>
      <c r="L21" s="111"/>
      <c r="M21" s="53"/>
      <c r="N21" s="55"/>
      <c r="O21" s="120">
        <f>+IF('O1'!AP29&lt;&gt;0,IF((1+OUT_4_Check!$S$4)*SUM('O3'!H11:J11)&lt;'O1'!AP29,1,IF((1-OUT_4_Check!$S$4)*SUM('O3'!H11:J11)&gt;'O1'!AP29,1,0)),IF(SUM('O3'!H11:J11)&lt;&gt;0,1,0))</f>
        <v>0</v>
      </c>
      <c r="P21" s="135">
        <f>+IF('O3'!K11&lt;&gt;0,IF((1+OUT_4_Check!$S$4)*SUM('O3'!B11,'O3'!E11,'O3'!H11)&lt;'O3'!K11,1,IF((1-OUT_4_Check!$S$4)*SUM('O3'!B11,'O3'!E11,'O3'!H11)&gt;'O3'!K11,1,0)),IF(SUM('O3'!B11,'O3'!E11,'O3'!H11)&lt;&gt;0,1,0))</f>
        <v>0</v>
      </c>
      <c r="Q21" s="136">
        <f>+IF('O3'!L11&lt;&gt;0,IF((1+OUT_4_Check!$S$4)*SUM('O3'!C11,'O3'!F11,'O3'!I11)&lt;'O3'!L11,1,IF((1-OUT_4_Check!$S$4)*SUM('O3'!C11,'O3'!F11,'O3'!I11)&gt;'O3'!L11,1,0)),IF(SUM('O3'!C11,'O3'!F11,'O3'!I11)&lt;&gt;0,1,0))</f>
        <v>0</v>
      </c>
      <c r="R21" s="137">
        <f>+IF('O3'!M11&lt;&gt;0,IF((1+OUT_4_Check!$S$4)*SUM('O3'!D11,'O3'!G11,'O3'!J11)&lt;'O3'!M11,1,IF((1-OUT_4_Check!$S$4)*SUM('O3'!D11,'O3'!G11,'O3'!J11)&gt;'O3'!M11,1,0)),IF(SUM('O3'!D11,'O3'!G11,'O3'!J11)&lt;&gt;0,1,0))</f>
        <v>0</v>
      </c>
      <c r="S21" s="122"/>
      <c r="T21" s="82"/>
      <c r="U21" s="119"/>
    </row>
    <row r="22" spans="1:21" s="22" customFormat="1" ht="18" customHeight="1">
      <c r="A22" s="27"/>
      <c r="B22" s="33" t="s">
        <v>108</v>
      </c>
      <c r="C22" s="34"/>
      <c r="D22" s="157"/>
      <c r="E22" s="126"/>
      <c r="F22" s="126"/>
      <c r="G22" s="118">
        <f>+IF(SUM('O1'!AP11,'O1'!AP17)&lt;&gt;0,IF((1+OUT_4_Check!$S$4)*SUM('O3'!B12:D12)&lt;SUM('O1'!AP11,'O1'!AP17),1,IF((1-OUT_4_Check!$S$4)*SUM('O3'!B12:D12)&gt;SUM('O1'!AP11,'O1'!AP17),1,0)),IF(SUM('O3'!B12:D12)&lt;&gt;0,1,0))</f>
        <v>0</v>
      </c>
      <c r="H22" s="157"/>
      <c r="I22" s="126"/>
      <c r="J22" s="126"/>
      <c r="K22" s="118">
        <f>+IF('O1'!AP24&lt;&gt;0,IF((1+OUT_4_Check!$S$4)*SUM('O3'!E12:G12)&lt;'O1'!AP24,1,IF((1-OUT_4_Check!$S$4)*SUM('O3'!E12:G12)&gt;'O1'!AP24,1,0)),IF(SUM('O3'!E12:G12)&lt;&gt;0,1,0))</f>
        <v>0</v>
      </c>
      <c r="L22" s="157"/>
      <c r="M22" s="126"/>
      <c r="N22" s="127"/>
      <c r="O22" s="120">
        <f>+IF('O1'!AP30&lt;&gt;0,IF((1+OUT_4_Check!$S$4)*SUM('O3'!H12:J12)&lt;'O1'!AP30,1,IF((1-OUT_4_Check!$S$4)*SUM('O3'!H12:J12)&gt;'O1'!AP30,1,0)),IF(SUM('O3'!H12:J12)&lt;&gt;0,1,0))</f>
        <v>0</v>
      </c>
      <c r="P22" s="135">
        <f>+IF('O3'!K12&lt;&gt;0,IF((1+OUT_4_Check!$S$4)*SUM('O3'!B12,'O3'!E12,'O3'!H12)&lt;'O3'!K12,1,IF((1-OUT_4_Check!$S$4)*SUM('O3'!B12,'O3'!E12,'O3'!H12)&gt;'O3'!K12,1,0)),IF(SUM('O3'!B12,'O3'!E12,'O3'!H12)&lt;&gt;0,1,0))</f>
        <v>0</v>
      </c>
      <c r="Q22" s="136">
        <f>+IF('O3'!L12&lt;&gt;0,IF((1+OUT_4_Check!$S$4)*SUM('O3'!C12,'O3'!F12,'O3'!I12)&lt;'O3'!L12,1,IF((1-OUT_4_Check!$S$4)*SUM('O3'!C12,'O3'!F12,'O3'!I12)&gt;'O3'!L12,1,0)),IF(SUM('O3'!C12,'O3'!F12,'O3'!I12)&lt;&gt;0,1,0))</f>
        <v>0</v>
      </c>
      <c r="R22" s="137">
        <f>+IF('O3'!M12&lt;&gt;0,IF((1+OUT_4_Check!$S$4)*SUM('O3'!D12,'O3'!G12,'O3'!J12)&lt;'O3'!M12,1,IF((1-OUT_4_Check!$S$4)*SUM('O3'!D12,'O3'!G12,'O3'!J12)&gt;'O3'!M12,1,0)),IF(SUM('O3'!D12,'O3'!G12,'O3'!J12)&lt;&gt;0,1,0))</f>
        <v>0</v>
      </c>
      <c r="S22" s="122"/>
      <c r="U22" s="82"/>
    </row>
    <row r="23" spans="1:21" s="22" customFormat="1" ht="18" customHeight="1">
      <c r="A23" s="27"/>
      <c r="B23" s="34" t="s">
        <v>11</v>
      </c>
      <c r="C23" s="34"/>
      <c r="D23" s="154">
        <f>+IF('O3'!B13&lt;&gt;"",IF((1+OUT_4_Check!$S$4)*SUM('O3'!B9:B12)&lt;'O3'!B13,1,IF((1-OUT_4_Check!$S$4)*SUM('O3'!B9:B12)&gt;'O3'!B13,1,0)),IF(SUM('O3'!B9:B12)&lt;&gt;0,1,0))</f>
        <v>0</v>
      </c>
      <c r="E23" s="155">
        <f>+IF('O3'!C13&lt;&gt;"",IF((1+OUT_4_Check!$S$4)*SUM('O3'!C9:C12)&lt;'O3'!C13,1,IF((1-OUT_4_Check!$S$4)*SUM('O3'!C9:C12)&gt;'O3'!C13,1,0)),IF(SUM('O3'!C9:C12)&lt;&gt;0,1,0))</f>
        <v>0</v>
      </c>
      <c r="F23" s="155">
        <f>+IF('O3'!D13&lt;&gt;"",IF((1+OUT_4_Check!$S$4)*SUM('O3'!D9:D12)&lt;'O3'!D13,1,IF((1-OUT_4_Check!$S$4)*SUM('O3'!D9:D12)&gt;'O3'!D13,1,0)),IF(SUM('O3'!D9:D12)&lt;&gt;0,1,0))</f>
        <v>0</v>
      </c>
      <c r="G23" s="118">
        <f>+IF(SUM('O1'!AP12,'O1'!AP18)&lt;&gt;0,IF((1+OUT_4_Check!$S$4)*SUM('O3'!B13:D13)&lt;SUM('O1'!AP12,'O1'!AP18),1,IF((1-OUT_4_Check!$S$4)*SUM('O3'!B13:D13)&gt;SUM('O1'!AP12,'O1'!AP18),1,0)),IF(SUM('O3'!B13:D13)&lt;&gt;0,1,0))</f>
        <v>0</v>
      </c>
      <c r="H23" s="160">
        <f>+IF('O3'!F13&lt;&gt;"",IF((1+OUT_4_Check!$S$4)*SUM('O3'!E9:E12)&lt;'O3'!E13,1,IF((1-OUT_4_Check!$S$4)*SUM('O3'!E9:E12)&gt;'O3'!E13,1,0)),IF(SUM('O3'!E9:E12)&lt;&gt;0,1,0))</f>
        <v>0</v>
      </c>
      <c r="I23" s="160">
        <f>+IF('O3'!G13&lt;&gt;"",IF((1+OUT_4_Check!$S$4)*SUM('O3'!F9:F12)&lt;'O3'!F13,1,IF((1-OUT_4_Check!$S$4)*SUM('O3'!F9:F12)&gt;'O3'!F13,1,0)),IF(SUM('O3'!F9:F12)&lt;&gt;0,1,0))</f>
        <v>0</v>
      </c>
      <c r="J23" s="160">
        <f>+IF('O3'!H13&lt;&gt;"",IF((1+OUT_4_Check!$S$4)*SUM('O3'!G9:G12)&lt;'O3'!G13,1,IF((1-OUT_4_Check!$S$4)*SUM('O3'!G9:G12)&gt;'O3'!G13,1,0)),IF(SUM('O3'!G9:G12)&lt;&gt;0,1,0))</f>
        <v>0</v>
      </c>
      <c r="K23" s="118">
        <f>+IF('O1'!AP25&lt;&gt;0,IF((1+OUT_4_Check!$S$4)*SUM('O3'!E13:G13)&lt;'O1'!AP25,1,IF((1-OUT_4_Check!$S$4)*SUM('O3'!E13:G13)&gt;'O1'!AP25,1,0)),IF(SUM('O3'!E13:G13)&lt;&gt;0,1,0))</f>
        <v>0</v>
      </c>
      <c r="L23" s="155">
        <f>+IF('O3'!H13&lt;&gt;"",IF((1+OUT_4_Check!$S$4)*SUM('O3'!H9:H12)&lt;'O3'!H13,1,IF((1-OUT_4_Check!$S$4)*SUM('O3'!H9:H12)&gt;'O3'!H13,1,0)),IF(SUM('O3'!H9:H12)&lt;&gt;0,1,0))</f>
        <v>0</v>
      </c>
      <c r="M23" s="155">
        <f>+IF('O3'!I13&lt;&gt;"",IF((1+OUT_4_Check!$S$4)*SUM('O3'!I9:I12)&lt;'O3'!I13,1,IF((1-OUT_4_Check!$S$4)*SUM('O3'!I9:I12)&gt;'O3'!I13,1,0)),IF(SUM('O3'!I9:I12)&lt;&gt;0,1,0))</f>
        <v>0</v>
      </c>
      <c r="N23" s="155">
        <f>+IF('O3'!J13&lt;&gt;"",IF((1+OUT_4_Check!$S$4)*SUM('O3'!J9:J12)&lt;'O3'!J13,1,IF((1-OUT_4_Check!$S$4)*SUM('O3'!J9:J12)&gt;'O3'!J13,1,0)),IF(SUM('O3'!J9:J12)&lt;&gt;0,1,0))</f>
        <v>0</v>
      </c>
      <c r="O23" s="120">
        <f>+IF('O1'!AP31&lt;&gt;0,IF((1+OUT_4_Check!$S$4)*SUM('O3'!H13:J13)&lt;'O1'!AP31,1,IF((1-OUT_4_Check!$S$4)*SUM('O3'!H13:J13)&gt;'O1'!AP31,1,0)),IF(SUM('O3'!H13:J13)&lt;&gt;0,1,0))</f>
        <v>0</v>
      </c>
      <c r="P23" s="155">
        <f>+IF('O3'!K13&lt;&gt;"",IF((1+OUT_4_Check!$S$4)*SUM('O3'!K9:K12)&lt;'O3'!K13,1,IF((1-OUT_4_Check!$S$4)*SUM('O3'!K9:K12)&gt;'O3'!K13,1,0)),IF(SUM('O3'!K9:K12)&lt;&gt;0,1,0))</f>
        <v>0</v>
      </c>
      <c r="Q23" s="155">
        <f>+IF('O3'!L13&lt;&gt;"",IF((1+OUT_4_Check!$S$4)*SUM('O3'!L9:L12)&lt;'O3'!L13,1,IF((1-OUT_4_Check!$S$4)*SUM('O3'!L9:L12)&gt;'O3'!L13,1,0)),IF(SUM('O3'!L9:L12)&lt;&gt;0,1,0))</f>
        <v>0</v>
      </c>
      <c r="R23" s="155">
        <f>+IF('O3'!M13&lt;&gt;"",IF((1+OUT_4_Check!$S$4)*SUM('O3'!M9:M12)&lt;'O3'!M13,1,IF((1-OUT_4_Check!$S$4)*SUM('O3'!M9:M12)&gt;'O3'!M13,1,0)),IF(SUM('O3'!M9:M12)&lt;&gt;0,1,0))</f>
        <v>0</v>
      </c>
      <c r="S23" s="122"/>
      <c r="U23" s="82"/>
    </row>
    <row r="24" spans="1:21" s="22" customFormat="1" ht="18" customHeight="1">
      <c r="A24" s="39"/>
      <c r="B24" s="40"/>
      <c r="C24" s="40"/>
      <c r="D24" s="159"/>
      <c r="E24" s="127"/>
      <c r="F24" s="127"/>
      <c r="G24" s="110"/>
      <c r="H24" s="159"/>
      <c r="I24" s="127"/>
      <c r="J24" s="127"/>
      <c r="K24" s="110"/>
      <c r="L24" s="159"/>
      <c r="M24" s="127"/>
      <c r="N24" s="127"/>
      <c r="O24" s="121"/>
      <c r="P24" s="138"/>
      <c r="Q24" s="136"/>
      <c r="R24" s="137"/>
      <c r="S24" s="125"/>
      <c r="U24" s="82"/>
    </row>
    <row r="25" spans="1:21" s="22" customFormat="1" ht="18" customHeight="1">
      <c r="A25" s="32"/>
      <c r="B25" s="28" t="s">
        <v>51</v>
      </c>
      <c r="C25" s="28"/>
      <c r="D25" s="159"/>
      <c r="E25" s="127"/>
      <c r="F25" s="127"/>
      <c r="G25" s="110"/>
      <c r="H25" s="159"/>
      <c r="I25" s="127"/>
      <c r="J25" s="127"/>
      <c r="K25" s="110"/>
      <c r="L25" s="159"/>
      <c r="M25" s="127"/>
      <c r="N25" s="127"/>
      <c r="O25" s="121"/>
      <c r="P25" s="138"/>
      <c r="Q25" s="136"/>
      <c r="R25" s="137"/>
      <c r="S25" s="125"/>
    </row>
    <row r="26" spans="1:21" s="22" customFormat="1" ht="18" customHeight="1">
      <c r="A26" s="32"/>
      <c r="B26" s="28" t="s">
        <v>27</v>
      </c>
      <c r="C26" s="28"/>
      <c r="D26" s="154"/>
      <c r="E26" s="155"/>
      <c r="F26" s="156"/>
      <c r="G26" s="118"/>
      <c r="H26" s="154"/>
      <c r="I26" s="155"/>
      <c r="J26" s="156"/>
      <c r="K26" s="118"/>
      <c r="L26" s="154"/>
      <c r="M26" s="155"/>
      <c r="N26" s="156"/>
      <c r="O26" s="120"/>
      <c r="P26" s="135"/>
      <c r="Q26" s="136"/>
      <c r="R26" s="137"/>
      <c r="S26" s="122"/>
      <c r="T26" s="82"/>
    </row>
    <row r="27" spans="1:21" s="22" customFormat="1" ht="18" customHeight="1">
      <c r="A27" s="27"/>
      <c r="B27" s="33" t="s">
        <v>106</v>
      </c>
      <c r="C27" s="34"/>
      <c r="D27" s="111"/>
      <c r="E27" s="53"/>
      <c r="F27" s="53"/>
      <c r="G27" s="118">
        <f>+IF(SUM('O2'!AO8,'O2'!AO14)&lt;&gt;0,IF((1+OUT_4_Check!$S$4)*SUM('O3'!B15:D15)&lt;SUM('O2'!AO8,'O2'!AO14),1,IF((1-OUT_4_Check!$S$4)*SUM('O3'!B15:D15)&gt;SUM('O2'!AO8,'O2'!AO14),1,0)),IF(SUM('O3'!B15:D15)&lt;&gt;0,1,0))</f>
        <v>1</v>
      </c>
      <c r="H27" s="111"/>
      <c r="I27" s="53"/>
      <c r="J27" s="53"/>
      <c r="K27" s="118">
        <f>+IF('O2'!AO21&lt;&gt;0,IF((1+OUT_4_Check!$S$4)*SUM('O3'!E15:G15)&lt;'O2'!AO21,1,IF((1-OUT_4_Check!$S$4)*SUM('O3'!E15:G15)&gt;'O2'!AO21,1,0)),IF(SUM('O3'!E15:G15)&lt;&gt;0,1,0))</f>
        <v>1</v>
      </c>
      <c r="L27" s="111"/>
      <c r="M27" s="53"/>
      <c r="N27" s="55"/>
      <c r="O27" s="120">
        <f>+IF('O2'!AO27&lt;&gt;0,IF((1+OUT_4_Check!$S$4)*SUM('O3'!H15:J15)&lt;'O2'!AO27,1,IF((1-OUT_4_Check!$S$4)*SUM('O3'!H15:J15)&gt;'O2'!AO27,1,0)),IF(SUM('O3'!H15:J15)&lt;&gt;0,1,0))</f>
        <v>1</v>
      </c>
      <c r="P27" s="135">
        <f>+IF('O3'!K15&lt;&gt;0,IF((1+OUT_4_Check!$S$4)*SUM('O3'!B15,'O3'!E15,'O3'!H15)&lt;'O3'!K15,1,IF((1-OUT_4_Check!$S$4)*SUM('O3'!B15,'O3'!E15,'O3'!H15)&gt;'O3'!K15,1,0)),IF(SUM('O3'!B15,'O3'!E15,'O3'!H15)&lt;&gt;0,1,IF(SUM('O3'!K17:K19)&lt;&gt;0,1,0)))</f>
        <v>0</v>
      </c>
      <c r="Q27" s="136">
        <f>+IF('O3'!L15&lt;&gt;0,IF((1+OUT_4_Check!$S$4)*SUM('O3'!C15,'O3'!F15,'O3'!I15)&lt;'O3'!L15,1,IF((1-OUT_4_Check!$S$4)*SUM('O3'!C15,'O3'!F15,'O3'!I15)&gt;'O3'!L15,1,0)),IF(SUM('O3'!C15,'O3'!F15,'O3'!I15)&lt;&gt;0,1,0))</f>
        <v>0</v>
      </c>
      <c r="R27" s="137">
        <f>+IF('O3'!M15&lt;&gt;0,IF((1+OUT_4_Check!$S$4)*SUM('O3'!D15,'O3'!G15,'O3'!J15)&lt;'O3'!M15,1,IF((1-OUT_4_Check!$S$4)*SUM('O3'!D15,'O3'!G15,'O3'!J15)&gt;'O3'!M15,1,0)),IF(SUM('O3'!D15,'O3'!G15,'O3'!J15)&lt;&gt;0,1,0))</f>
        <v>0</v>
      </c>
      <c r="S27" s="122"/>
      <c r="T27" s="82"/>
    </row>
    <row r="28" spans="1:21" s="22" customFormat="1" ht="18" customHeight="1">
      <c r="A28" s="32"/>
      <c r="B28" s="33" t="s">
        <v>107</v>
      </c>
      <c r="C28" s="34"/>
      <c r="D28" s="111"/>
      <c r="E28" s="53"/>
      <c r="F28" s="53"/>
      <c r="G28" s="118">
        <f>+IF(SUM('O2'!AO10,'O2'!AO16)&lt;&gt;0,IF((1+OUT_4_Check!$S$4)*SUM('O3'!B17:D17)&lt;SUM('O2'!AO10,'O2'!AO16),1,IF((1-OUT_4_Check!$S$4)*SUM('O3'!B17:D17)&gt;SUM('O2'!AO10,'O2'!AO16),1,0)),IF(SUM('O3'!B17:D17)&lt;&gt;0,1,0))</f>
        <v>1</v>
      </c>
      <c r="H28" s="111"/>
      <c r="I28" s="53"/>
      <c r="J28" s="53"/>
      <c r="K28" s="118">
        <f>+IF('O2'!AO23&lt;&gt;0,IF((1+OUT_4_Check!$S$4)*SUM('O3'!E17:G17)&lt;'O2'!AO23,1,IF((1-OUT_4_Check!$S$4)*SUM('O3'!E17:G17)&gt;'O2'!AO23,1,0)),IF(SUM('O3'!E17:G17)&lt;&gt;0,1,0))</f>
        <v>1</v>
      </c>
      <c r="L28" s="111"/>
      <c r="M28" s="53"/>
      <c r="N28" s="55"/>
      <c r="O28" s="120">
        <f>+IF('O2'!AO29&lt;&gt;0,IF((1+OUT_4_Check!$S$4)*SUM('O3'!H17:J17)&lt;'O2'!AO29,1,IF((1-OUT_4_Check!$S$4)*SUM('O3'!H17:J17)&gt;'O2'!AO29,1,0)),IF(SUM('O3'!H17:J17)&lt;&gt;0,1,0))</f>
        <v>1</v>
      </c>
      <c r="P28" s="135">
        <f>+IF('O3'!K17&lt;&gt;0,IF((1+OUT_4_Check!$S$4)*SUM('O3'!B17,'O3'!E17,'O3'!H17)&lt;'O3'!K17,1,IF((1-OUT_4_Check!$S$4)*SUM('O3'!B17,'O3'!E17,'O3'!H17)&gt;'O3'!K17,1,0)),IF(SUM('O3'!B17,'O3'!E17,'O3'!H17)&lt;&gt;0,1,0))</f>
        <v>0</v>
      </c>
      <c r="Q28" s="136">
        <f>+IF('O3'!L17&lt;&gt;0,IF((1+OUT_4_Check!$S$4)*SUM('O3'!C17,'O3'!F17,'O3'!I17)&lt;'O3'!L17,1,IF((1-OUT_4_Check!$S$4)*SUM('O3'!C17,'O3'!F17,'O3'!I17)&gt;'O3'!L17,1,0)),IF(SUM('O3'!C17,'O3'!F17,'O3'!I17)&lt;&gt;0,1,0))</f>
        <v>0</v>
      </c>
      <c r="R28" s="137">
        <f>+IF('O3'!M17&lt;&gt;0,IF((1+OUT_4_Check!$S$4)*SUM('O3'!D17,'O3'!G17,'O3'!J17)&lt;'O3'!M17,1,IF((1-OUT_4_Check!$S$4)*SUM('O3'!D17,'O3'!G17,'O3'!J17)&gt;'O3'!M17,1,0)),IF(SUM('O3'!D17,'O3'!G17,'O3'!J17)&lt;&gt;0,1,0))</f>
        <v>0</v>
      </c>
      <c r="S28" s="122"/>
      <c r="T28" s="82"/>
    </row>
    <row r="29" spans="1:21" s="22" customFormat="1" ht="18" customHeight="1">
      <c r="A29" s="32"/>
      <c r="B29" s="33" t="s">
        <v>108</v>
      </c>
      <c r="C29" s="34"/>
      <c r="D29" s="157"/>
      <c r="E29" s="126"/>
      <c r="F29" s="53"/>
      <c r="G29" s="118">
        <f>+IF(SUM('O2'!AO11,'O2'!AO17)&lt;&gt;0,IF((1+OUT_4_Check!$S$4)*SUM('O3'!B18:D18)&lt;SUM('O2'!AO11,'O2'!AO17),1,IF((1-OUT_4_Check!$S$4)*SUM('O3'!B18:D18)&gt;SUM('O2'!AO11,'O2'!AO17),1,0)),IF(SUM('O3'!B18:D18)&lt;&gt;0,1,0))</f>
        <v>1</v>
      </c>
      <c r="H29" s="157"/>
      <c r="I29" s="53"/>
      <c r="J29" s="126"/>
      <c r="K29" s="118">
        <f>+IF('O2'!AO24&lt;&gt;0,IF((1+OUT_4_Check!$S$4)*SUM('O3'!E18:G18)&lt;'O2'!AO24,1,IF((1-OUT_4_Check!$S$4)*SUM('O3'!E18:G18)&gt;'O2'!AO24,1,0)),IF(SUM('O3'!E18:G18)&lt;&gt;0,1,0))</f>
        <v>1</v>
      </c>
      <c r="L29" s="111"/>
      <c r="M29" s="126"/>
      <c r="N29" s="127"/>
      <c r="O29" s="120">
        <f>+IF('O2'!AO30&lt;&gt;0,IF((1+OUT_4_Check!$S$4)*SUM('O3'!H18:J18)&lt;'O2'!AO30,1,IF((1-OUT_4_Check!$S$4)*SUM('O3'!H18:J18)&gt;'O2'!AO30,1,0)),IF(SUM('O3'!H18:J18)&lt;&gt;0,1,0))</f>
        <v>1</v>
      </c>
      <c r="P29" s="135">
        <f>+IF('O3'!K18&lt;&gt;0,IF((1+OUT_4_Check!$S$4)*SUM('O3'!B18,'O3'!E18,'O3'!H18)&lt;'O3'!K18,1,IF((1-OUT_4_Check!$S$4)*SUM('O3'!B18,'O3'!E18,'O3'!H18)&gt;'O3'!K18,1,0)),IF(SUM('O3'!B18,'O3'!E18,'O3'!H18)&lt;&gt;0,1,0))</f>
        <v>0</v>
      </c>
      <c r="Q29" s="136">
        <f>+IF('O3'!L18&lt;&gt;0,IF((1+OUT_4_Check!$S$4)*SUM('O3'!C18,'O3'!F18,'O3'!I18)&lt;'O3'!L18,1,IF((1-OUT_4_Check!$S$4)*SUM('O3'!C18,'O3'!F18,'O3'!I18)&gt;'O3'!L18,1,0)),IF(SUM('O3'!C18,'O3'!F18,'O3'!I18)&lt;&gt;0,1,0))</f>
        <v>0</v>
      </c>
      <c r="R29" s="137">
        <f>+IF('O3'!M18&lt;&gt;0,IF((1+OUT_4_Check!$S$4)*SUM('O3'!D18,'O3'!G18,'O3'!J18)&lt;'O3'!M18,1,IF((1-OUT_4_Check!$S$4)*SUM('O3'!D18,'O3'!G18,'O3'!J18)&gt;'O3'!M18,1,0)),IF(SUM('O3'!D18,'O3'!G18,'O3'!J18)&lt;&gt;0,1,0))</f>
        <v>0</v>
      </c>
      <c r="S29" s="122"/>
    </row>
    <row r="30" spans="1:21" s="22" customFormat="1" ht="18" customHeight="1">
      <c r="A30" s="32"/>
      <c r="B30" s="34" t="s">
        <v>11</v>
      </c>
      <c r="C30" s="34"/>
      <c r="D30" s="154">
        <f>+IF('O3'!B19&lt;&gt;"",IF((1+OUT_4_Check!$S$4)*SUM('O3'!B15:B18)&lt;'O3'!B19,1,IF((1-OUT_4_Check!$S$4)*SUM('O3'!B15:B18)&gt;'O3'!B19,1,0)),IF(SUM('O3'!B15:B18)&lt;&gt;0,1,0))</f>
        <v>0</v>
      </c>
      <c r="E30" s="155">
        <f>+IF('O3'!C19&lt;&gt;"",IF((1+OUT_4_Check!$S$4)*SUM('O3'!C15:C18)&lt;'O3'!C19,1,IF((1-OUT_4_Check!$S$4)*SUM('O3'!C15:C18)&gt;'O3'!C19,1,0)),IF(SUM('O3'!C15:C18)&lt;&gt;0,1,0))</f>
        <v>0</v>
      </c>
      <c r="F30" s="155">
        <f>+IF('O3'!D19&lt;&gt;"",IF((1+OUT_4_Check!$S$4)*SUM('O3'!D15:D18)&lt;'O3'!D19,1,IF((1-OUT_4_Check!$S$4)*SUM('O3'!D15:D18)&gt;'O3'!D19,1,0)),IF(SUM('O3'!D15:D18)&lt;&gt;0,1,0))</f>
        <v>0</v>
      </c>
      <c r="G30" s="118">
        <f>+IF(SUM('O2'!AO12,'O2'!AO18)&lt;&gt;0,IF((1+OUT_4_Check!$S$4)*SUM('O3'!B19:D19)&lt;SUM('O2'!AO12,'O2'!AO18),1,IF((1-OUT_4_Check!$S$4)*SUM('O3'!B19:D19)&gt;SUM('O2'!AO12,'O2'!AO18),1,0)),IF(SUM('O3'!B19:D19)&lt;&gt;0,1,0))</f>
        <v>1</v>
      </c>
      <c r="H30" s="160">
        <f>+IF('O3'!F19&lt;&gt;"",IF((1+OUT_4_Check!$S$4)*SUM('O3'!E15:E18)&lt;'O3'!E19,1,IF((1-OUT_4_Check!$S$4)*SUM('O3'!E15:E18)&gt;'O3'!E19,1,0)),IF(SUM('O3'!E15:E18)&lt;&gt;0,1,0))</f>
        <v>0</v>
      </c>
      <c r="I30" s="160">
        <f>+IF('O3'!G19&lt;&gt;"",IF((1+OUT_4_Check!$S$4)*SUM('O3'!F15:F18)&lt;'O3'!F19,1,IF((1-OUT_4_Check!$S$4)*SUM('O3'!F15:F18)&gt;'O3'!F19,1,0)),IF(SUM('O3'!F15:F18)&lt;&gt;0,1,0))</f>
        <v>0</v>
      </c>
      <c r="J30" s="160">
        <f>+IF('O3'!H19&lt;&gt;"",IF((1+OUT_4_Check!$S$4)*SUM('O3'!G15:G18)&lt;'O3'!G19,1,IF((1-OUT_4_Check!$S$4)*SUM('O3'!G15:G18)&gt;'O3'!G19,1,0)),IF(SUM('O3'!G15:G18)&lt;&gt;0,1,0))</f>
        <v>0</v>
      </c>
      <c r="K30" s="118">
        <f>+IF('O2'!AO25&lt;&gt;0,IF((1+OUT_4_Check!$S$4)*SUM('O3'!E19:G19)&lt;'O2'!AO25,1,IF((1-OUT_4_Check!$S$4)*SUM('O3'!E19:G19)&gt;'O2'!AO25,1,0)),IF(SUM('O3'!E19:G19)&lt;&gt;0,1,0))</f>
        <v>1</v>
      </c>
      <c r="L30" s="155">
        <f>+IF('O3'!H19&lt;&gt;"",IF((1+OUT_4_Check!$S$4)*SUM('O3'!H15:H18)&lt;'O3'!H19,1,IF((1-OUT_4_Check!$S$4)*SUM('O3'!H15:H18)&gt;'O3'!H19,1,0)),IF(SUM('O3'!H15:H18)&lt;&gt;0,1,0))</f>
        <v>0</v>
      </c>
      <c r="M30" s="155">
        <f>+IF('O3'!I19&lt;&gt;"",IF((1+OUT_4_Check!$S$4)*SUM('O3'!I15:I18)&lt;'O3'!I19,1,IF((1-OUT_4_Check!$S$4)*SUM('O3'!I15:I18)&gt;'O3'!I19,1,0)),IF(SUM('O3'!I15:I18)&lt;&gt;0,1,0))</f>
        <v>0</v>
      </c>
      <c r="N30" s="155">
        <f>+IF('O3'!J19&lt;&gt;"",IF((1+OUT_4_Check!$S$4)*SUM('O3'!J15:J18)&lt;'O3'!J19,1,IF((1-OUT_4_Check!$S$4)*SUM('O3'!J15:J18)&gt;'O3'!J19,1,0)),IF(SUM('O3'!J15:J18)&lt;&gt;0,1,0))</f>
        <v>0</v>
      </c>
      <c r="O30" s="120">
        <f>+IF('O2'!AO31&lt;&gt;0,IF((1+OUT_4_Check!$S$4)*SUM('O3'!H19:J19)&lt;'O2'!AO31,1,IF((1-OUT_4_Check!$S$4)*SUM('O3'!H19:J19)&gt;'O2'!AO31,1,0)),IF(SUM('O3'!H19:J19)&lt;&gt;0,1,0))</f>
        <v>1</v>
      </c>
      <c r="P30" s="155">
        <f>+IF('O3'!K19&lt;&gt;"",IF((1+OUT_4_Check!$S$4)*SUM('O3'!K15:K18)&lt;'O3'!K19,1,IF((1-OUT_4_Check!$S$4)*SUM('O3'!K15:K18)&gt;'O3'!K19,1,0)),IF(SUM('O3'!K15:K18)&lt;&gt;0,1,0))</f>
        <v>0</v>
      </c>
      <c r="Q30" s="155">
        <f>+IF('O3'!L19&lt;&gt;"",IF((1+OUT_4_Check!$S$4)*SUM('O3'!L15:L18)&lt;'O3'!L19,1,IF((1-OUT_4_Check!$S$4)*SUM('O3'!L15:L18)&gt;'O3'!L19,1,0)),IF(SUM('O3'!L15:L18)&lt;&gt;0,1,0))</f>
        <v>0</v>
      </c>
      <c r="R30" s="155">
        <f>+IF('O3'!M19&lt;&gt;"",IF((1+OUT_4_Check!$S$4)*SUM('O3'!M15:M18)&lt;'O3'!M19,1,IF((1-OUT_4_Check!$S$4)*SUM('O3'!M15:M18)&gt;'O3'!M19,1,0)),IF(SUM('O3'!M15:M18)&lt;&gt;0,1,0))</f>
        <v>0</v>
      </c>
      <c r="S30" s="122"/>
    </row>
    <row r="31" spans="1:21" s="22" customFormat="1" ht="18" customHeight="1">
      <c r="A31" s="32"/>
      <c r="B31" s="40"/>
      <c r="C31" s="40"/>
      <c r="D31" s="159"/>
      <c r="E31" s="127"/>
      <c r="F31" s="55"/>
      <c r="G31" s="110"/>
      <c r="H31" s="159"/>
      <c r="I31" s="55"/>
      <c r="J31" s="127"/>
      <c r="K31" s="110"/>
      <c r="L31" s="109"/>
      <c r="M31" s="127"/>
      <c r="N31" s="127"/>
      <c r="O31" s="121"/>
      <c r="P31" s="138"/>
      <c r="Q31" s="136"/>
      <c r="R31" s="137"/>
      <c r="S31" s="125"/>
    </row>
    <row r="32" spans="1:21" s="22" customFormat="1" ht="18" customHeight="1">
      <c r="A32" s="32"/>
      <c r="B32" s="28" t="s">
        <v>52</v>
      </c>
      <c r="C32" s="28"/>
      <c r="D32" s="159"/>
      <c r="E32" s="127"/>
      <c r="F32" s="55"/>
      <c r="G32" s="110"/>
      <c r="H32" s="159"/>
      <c r="I32" s="55"/>
      <c r="J32" s="127"/>
      <c r="K32" s="110"/>
      <c r="L32" s="109"/>
      <c r="M32" s="127"/>
      <c r="N32" s="127"/>
      <c r="O32" s="121"/>
      <c r="P32" s="138"/>
      <c r="Q32" s="136"/>
      <c r="R32" s="137"/>
      <c r="S32" s="125"/>
    </row>
    <row r="33" spans="1:20" s="22" customFormat="1" ht="18" customHeight="1">
      <c r="A33" s="32"/>
      <c r="B33" s="28" t="s">
        <v>27</v>
      </c>
      <c r="C33" s="28"/>
      <c r="D33" s="154"/>
      <c r="E33" s="155"/>
      <c r="F33" s="156"/>
      <c r="G33" s="118"/>
      <c r="H33" s="154"/>
      <c r="I33" s="155"/>
      <c r="J33" s="156"/>
      <c r="K33" s="118"/>
      <c r="L33" s="154"/>
      <c r="M33" s="155"/>
      <c r="N33" s="156"/>
      <c r="O33" s="120"/>
      <c r="P33" s="135"/>
      <c r="Q33" s="136"/>
      <c r="R33" s="137"/>
      <c r="S33" s="122"/>
      <c r="T33" s="82"/>
    </row>
    <row r="34" spans="1:20" s="22" customFormat="1" ht="18" customHeight="1">
      <c r="A34" s="39"/>
      <c r="B34" s="33" t="s">
        <v>106</v>
      </c>
      <c r="C34" s="34"/>
      <c r="D34" s="111"/>
      <c r="E34" s="53"/>
      <c r="F34" s="53"/>
      <c r="G34" s="118" t="e">
        <f>+IF(#REF!&lt;&gt;0,IF((1+OUT_4_Check!$S$4)*SUM('O3'!#REF!)&lt;#REF!,1,IF((1-OUT_4_Check!$S$4)*SUM('O3'!#REF!)&gt;#REF!,1,0)),IF(SUM('O3'!#REF!)&lt;&gt;0,1,0))</f>
        <v>#REF!</v>
      </c>
      <c r="H34" s="111"/>
      <c r="I34" s="53"/>
      <c r="J34" s="53"/>
      <c r="K34" s="118" t="e">
        <f>+IF(#REF!&lt;&gt;0,IF((1+OUT_4_Check!$S$4)*SUM('O3'!#REF!)&lt;#REF!,1,IF((1-OUT_4_Check!$S$4)*SUM('O3'!#REF!)&gt;#REF!,1,0)),IF(SUM('O3'!#REF!)&lt;&gt;0,1,0))</f>
        <v>#REF!</v>
      </c>
      <c r="L34" s="111"/>
      <c r="M34" s="53"/>
      <c r="N34" s="55"/>
      <c r="O34" s="120" t="e">
        <f>+IF(#REF!&lt;&gt;0,IF((1+OUT_4_Check!$S$4)*SUM('O3'!#REF!)&lt;#REF!,1,IF((1-OUT_4_Check!$S$4)*SUM('O3'!#REF!)&gt;#REF!,1,0)),IF(SUM('O3'!#REF!)&lt;&gt;0,1,0))</f>
        <v>#REF!</v>
      </c>
      <c r="P34" s="135" t="e">
        <f>+IF('O3'!#REF!&lt;&gt;0,IF((1+OUT_4_Check!$S$4)*SUM('O3'!#REF!,'O3'!#REF!,'O3'!#REF!)&lt;'O3'!#REF!,1,IF((1-OUT_4_Check!$S$4)*SUM('O3'!#REF!,'O3'!#REF!,'O3'!#REF!)&gt;'O3'!#REF!,1,0)),IF(SUM('O3'!#REF!,'O3'!#REF!,'O3'!#REF!)&lt;&gt;0,1,IF(SUM('O3'!K20:K20)&lt;&gt;0,1,0)))</f>
        <v>#REF!</v>
      </c>
      <c r="Q34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4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4" s="122"/>
      <c r="T34" s="82"/>
    </row>
    <row r="35" spans="1:20" s="22" customFormat="1" ht="18" customHeight="1">
      <c r="A35" s="39"/>
      <c r="B35" s="33" t="s">
        <v>107</v>
      </c>
      <c r="C35" s="34"/>
      <c r="D35" s="111"/>
      <c r="E35" s="53"/>
      <c r="F35" s="53"/>
      <c r="G35" s="118" t="e">
        <f>+IF(#REF!&lt;&gt;0,IF((1+OUT_4_Check!$S$4)*SUM('O3'!#REF!)&lt;#REF!,1,IF((1-OUT_4_Check!$S$4)*SUM('O3'!#REF!)&gt;#REF!,1,0)),IF(SUM('O3'!#REF!)&lt;&gt;0,1,0))</f>
        <v>#REF!</v>
      </c>
      <c r="H35" s="111"/>
      <c r="I35" s="53"/>
      <c r="J35" s="53"/>
      <c r="K35" s="118" t="e">
        <f>+IF(#REF!&lt;&gt;0,IF((1+OUT_4_Check!$S$4)*SUM('O3'!#REF!)&lt;#REF!,1,IF((1-OUT_4_Check!$S$4)*SUM('O3'!#REF!)&gt;#REF!,1,0)),IF(SUM('O3'!#REF!)&lt;&gt;0,1,0))</f>
        <v>#REF!</v>
      </c>
      <c r="L35" s="111"/>
      <c r="M35" s="53"/>
      <c r="N35" s="55"/>
      <c r="O35" s="120" t="e">
        <f>+IF(#REF!&lt;&gt;0,IF((1+OUT_4_Check!$S$4)*SUM('O3'!#REF!)&lt;#REF!,1,IF((1-OUT_4_Check!$S$4)*SUM('O3'!#REF!)&gt;#REF!,1,0)),IF(SUM('O3'!#REF!)&lt;&gt;0,1,0))</f>
        <v>#REF!</v>
      </c>
      <c r="P35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5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5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5" s="122"/>
      <c r="T35" s="82"/>
    </row>
    <row r="36" spans="1:20" s="22" customFormat="1" ht="18" customHeight="1">
      <c r="A36" s="39"/>
      <c r="B36" s="33" t="s">
        <v>108</v>
      </c>
      <c r="C36" s="34"/>
      <c r="D36" s="109"/>
      <c r="E36" s="55"/>
      <c r="F36" s="55"/>
      <c r="G36" s="118" t="e">
        <f>+IF(#REF!&lt;&gt;0,IF((1+OUT_4_Check!$S$4)*SUM('O3'!#REF!)&lt;#REF!,1,IF((1-OUT_4_Check!$S$4)*SUM('O3'!#REF!)&gt;#REF!,1,0)),IF(SUM('O3'!#REF!)&lt;&gt;0,1,0))</f>
        <v>#REF!</v>
      </c>
      <c r="H36" s="109"/>
      <c r="I36" s="55"/>
      <c r="J36" s="55"/>
      <c r="K36" s="118" t="e">
        <f>+IF(#REF!&lt;&gt;0,IF((1+OUT_4_Check!$S$4)*SUM('O3'!#REF!)&lt;#REF!,1,IF((1-OUT_4_Check!$S$4)*SUM('O3'!#REF!)&gt;#REF!,1,0)),IF(SUM('O3'!#REF!)&lt;&gt;0,1,0))</f>
        <v>#REF!</v>
      </c>
      <c r="L36" s="109"/>
      <c r="M36" s="55"/>
      <c r="N36" s="55"/>
      <c r="O36" s="120" t="e">
        <f>+IF(#REF!&lt;&gt;0,IF((1+OUT_4_Check!$S$4)*SUM('O3'!#REF!)&lt;#REF!,1,IF((1-OUT_4_Check!$S$4)*SUM('O3'!#REF!)&gt;#REF!,1,0)),IF(SUM('O3'!#REF!)&lt;&gt;0,1,0))</f>
        <v>#REF!</v>
      </c>
      <c r="P36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6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6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6" s="122"/>
    </row>
    <row r="37" spans="1:20" s="22" customFormat="1" ht="18" customHeight="1" thickBot="1">
      <c r="A37" s="42"/>
      <c r="B37" s="77" t="s">
        <v>11</v>
      </c>
      <c r="C37" s="77"/>
      <c r="D37" s="161" t="e">
        <f>+IF('O3'!#REF!&lt;&gt;"",IF((1+OUT_4_Check!$S$4)*SUM('O3'!#REF!)&lt;'O3'!#REF!,1,IF((1-OUT_4_Check!$S$4)*SUM('O3'!#REF!)&gt;'O3'!#REF!,1,0)),IF(SUM('O3'!#REF!)&lt;&gt;0,1,0))</f>
        <v>#REF!</v>
      </c>
      <c r="E37" s="162" t="e">
        <f>+IF('O3'!#REF!&lt;&gt;"",IF((1+OUT_4_Check!$S$4)*SUM('O3'!#REF!)&lt;'O3'!#REF!,1,IF((1-OUT_4_Check!$S$4)*SUM('O3'!#REF!)&gt;'O3'!#REF!,1,0)),IF(SUM('O3'!#REF!)&lt;&gt;0,1,0))</f>
        <v>#REF!</v>
      </c>
      <c r="F37" s="162" t="e">
        <f>+IF('O3'!#REF!&lt;&gt;"",IF((1+OUT_4_Check!$S$4)*SUM('O3'!#REF!)&lt;'O3'!#REF!,1,IF((1-OUT_4_Check!$S$4)*SUM('O3'!#REF!)&gt;'O3'!#REF!,1,0)),IF(SUM('O3'!#REF!)&lt;&gt;0,1,0))</f>
        <v>#REF!</v>
      </c>
      <c r="G37" s="213" t="e">
        <f>+IF(#REF!&lt;&gt;0,IF((1+OUT_4_Check!$S$4)*SUM('O3'!#REF!)&lt;#REF!,1,IF((1-OUT_4_Check!$S$4)*SUM('O3'!#REF!)&gt;#REF!,1,0)),IF(SUM('O3'!#REF!)&lt;&gt;0,1,0))</f>
        <v>#REF!</v>
      </c>
      <c r="H37" s="161" t="e">
        <f>+IF('O3'!#REF!&lt;&gt;"",IF((1+OUT_4_Check!$S$4)*SUM('O3'!#REF!)&lt;'O3'!#REF!,1,IF((1-OUT_4_Check!$S$4)*SUM('O3'!#REF!)&gt;'O3'!#REF!,1,0)),IF(SUM('O3'!#REF!)&lt;&gt;0,1,0))</f>
        <v>#REF!</v>
      </c>
      <c r="I37" s="163" t="e">
        <f>+IF('O3'!#REF!&lt;&gt;"",IF((1+OUT_4_Check!$S$4)*SUM('O3'!#REF!)&lt;'O3'!#REF!,1,IF((1-OUT_4_Check!$S$4)*SUM('O3'!#REF!)&gt;'O3'!#REF!,1,0)),IF(SUM('O3'!#REF!)&lt;&gt;0,1,0))</f>
        <v>#REF!</v>
      </c>
      <c r="J37" s="163" t="e">
        <f>+IF('O3'!#REF!&lt;&gt;"",IF((1+OUT_4_Check!$S$4)*SUM('O3'!#REF!)&lt;'O3'!#REF!,1,IF((1-OUT_4_Check!$S$4)*SUM('O3'!#REF!)&gt;'O3'!#REF!,1,0)),IF(SUM('O3'!#REF!)&lt;&gt;0,1,0))</f>
        <v>#REF!</v>
      </c>
      <c r="K37" s="213" t="e">
        <f>+IF(#REF!&lt;&gt;0,IF((1+OUT_4_Check!$S$4)*SUM('O3'!#REF!)&lt;#REF!,1,IF((1-OUT_4_Check!$S$4)*SUM('O3'!#REF!)&gt;#REF!,1,0)),IF(SUM('O3'!#REF!)&lt;&gt;0,1,0))</f>
        <v>#REF!</v>
      </c>
      <c r="L37" s="162" t="e">
        <f>+IF('O3'!#REF!&lt;&gt;"",IF((1+OUT_4_Check!$S$4)*SUM('O3'!#REF!)&lt;'O3'!#REF!,1,IF((1-OUT_4_Check!$S$4)*SUM('O3'!#REF!)&gt;'O3'!#REF!,1,0)),IF(SUM('O3'!#REF!)&lt;&gt;0,1,0))</f>
        <v>#REF!</v>
      </c>
      <c r="M37" s="162" t="e">
        <f>+IF('O3'!#REF!&lt;&gt;"",IF((1+OUT_4_Check!$S$4)*SUM('O3'!#REF!)&lt;'O3'!#REF!,1,IF((1-OUT_4_Check!$S$4)*SUM('O3'!#REF!)&gt;'O3'!#REF!,1,0)),IF(SUM('O3'!#REF!)&lt;&gt;0,1,0))</f>
        <v>#REF!</v>
      </c>
      <c r="N37" s="162" t="e">
        <f>+IF('O3'!#REF!&lt;&gt;"",IF((1+OUT_4_Check!$S$4)*SUM('O3'!#REF!)&lt;'O3'!#REF!,1,IF((1-OUT_4_Check!$S$4)*SUM('O3'!#REF!)&gt;'O3'!#REF!,1,0)),IF(SUM('O3'!#REF!)&lt;&gt;0,1,0))</f>
        <v>#REF!</v>
      </c>
      <c r="O37" s="214" t="e">
        <f>+IF(#REF!&lt;&gt;0,IF((1+OUT_4_Check!$S$4)*SUM('O3'!#REF!)&lt;#REF!,1,IF((1-OUT_4_Check!$S$4)*SUM('O3'!#REF!)&gt;#REF!,1,0)),IF(SUM('O3'!#REF!)&lt;&gt;0,1,0))</f>
        <v>#REF!</v>
      </c>
      <c r="P37" s="162" t="e">
        <f>+IF('O3'!#REF!&lt;&gt;"",IF((1+OUT_4_Check!$S$4)*SUM('O3'!#REF!)&lt;'O3'!#REF!,1,IF((1-OUT_4_Check!$S$4)*SUM('O3'!#REF!)&gt;'O3'!#REF!,1,0)),IF(SUM('O3'!#REF!)&lt;&gt;0,1,0))</f>
        <v>#REF!</v>
      </c>
      <c r="Q37" s="162" t="e">
        <f>+IF('O3'!#REF!&lt;&gt;"",IF((1+OUT_4_Check!$S$4)*SUM('O3'!#REF!)&lt;'O3'!#REF!,1,IF((1-OUT_4_Check!$S$4)*SUM('O3'!#REF!)&gt;'O3'!#REF!,1,0)),IF(SUM('O3'!#REF!)&lt;&gt;0,1,0))</f>
        <v>#REF!</v>
      </c>
      <c r="R37" s="162" t="e">
        <f>+IF('O3'!#REF!&lt;&gt;"",IF((1+OUT_4_Check!$S$4)*SUM('O3'!#REF!)&lt;'O3'!#REF!,1,IF((1-OUT_4_Check!$S$4)*SUM('O3'!#REF!)&gt;'O3'!#REF!,1,0)),IF(SUM('O3'!#REF!)&lt;&gt;0,1,0))</f>
        <v>#REF!</v>
      </c>
      <c r="S37" s="213"/>
    </row>
    <row r="38" spans="1:20" s="18" customFormat="1" ht="18" customHeight="1"/>
    <row r="39" spans="1:20" s="18" customFormat="1" ht="18" customHeight="1"/>
    <row r="40" spans="1:20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ColWidth="9.140625" defaultRowHeight="15"/>
  <cols>
    <col min="1" max="1" width="2.42578125" style="167" customWidth="1"/>
    <col min="2" max="2" width="5.5703125" style="197" customWidth="1"/>
    <col min="3" max="3" width="35.140625" style="197" customWidth="1"/>
    <col min="4" max="5" width="9.85546875" style="167" customWidth="1"/>
    <col min="6" max="8" width="9.85546875" style="180" customWidth="1"/>
    <col min="9" max="9" width="10.42578125" style="180" customWidth="1"/>
    <col min="10" max="10" width="11.28515625" style="180" customWidth="1"/>
    <col min="11" max="11" width="13" style="180" customWidth="1"/>
    <col min="12" max="16384" width="9.140625" style="180"/>
  </cols>
  <sheetData>
    <row r="1" spans="1:22" s="167" customFormat="1" ht="27" customHeight="1">
      <c r="A1" s="164" t="s">
        <v>139</v>
      </c>
      <c r="B1" s="165"/>
      <c r="C1" s="165"/>
      <c r="D1" s="166"/>
      <c r="E1" s="166"/>
      <c r="F1" s="166"/>
      <c r="G1" s="166"/>
      <c r="H1" s="166"/>
      <c r="I1" s="166"/>
      <c r="J1" s="166"/>
      <c r="K1" s="166"/>
    </row>
    <row r="2" spans="1:22" s="167" customFormat="1" ht="18.75">
      <c r="A2" s="164"/>
      <c r="B2" s="165"/>
      <c r="C2" s="165"/>
      <c r="D2" s="166"/>
      <c r="F2" s="168" t="s">
        <v>1</v>
      </c>
      <c r="H2" s="166"/>
      <c r="I2" s="166"/>
      <c r="J2" s="166"/>
      <c r="K2" s="166"/>
    </row>
    <row r="3" spans="1:22" s="167" customFormat="1" ht="19.5" thickBot="1">
      <c r="A3" s="166"/>
      <c r="B3" s="166"/>
      <c r="C3" s="166"/>
      <c r="D3" s="166"/>
      <c r="F3" s="168" t="s">
        <v>2</v>
      </c>
      <c r="H3" s="166"/>
      <c r="I3" s="166"/>
      <c r="J3" s="166"/>
      <c r="K3" s="166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spans="1:22" s="167" customFormat="1" ht="19.5" thickBot="1">
      <c r="A4" s="166"/>
      <c r="B4" s="166"/>
      <c r="C4" s="166"/>
      <c r="D4" s="166"/>
      <c r="E4" s="166"/>
      <c r="F4" s="166"/>
      <c r="H4" s="166"/>
      <c r="I4" s="166"/>
      <c r="J4" s="166"/>
      <c r="K4" s="166"/>
      <c r="L4" s="164"/>
      <c r="M4" s="164"/>
      <c r="N4" s="164"/>
      <c r="O4" s="164"/>
      <c r="P4" s="164"/>
      <c r="Q4" s="50" t="s">
        <v>109</v>
      </c>
      <c r="R4" s="113"/>
      <c r="S4" s="51">
        <v>5.0000000000000001E-3</v>
      </c>
      <c r="T4" s="164"/>
      <c r="U4" s="164"/>
      <c r="V4" s="164"/>
    </row>
    <row r="5" spans="1:22" s="167" customFormat="1" ht="18.75">
      <c r="B5" s="169"/>
      <c r="C5" s="169"/>
      <c r="D5" s="169"/>
      <c r="F5" s="168" t="s">
        <v>134</v>
      </c>
      <c r="H5" s="169"/>
      <c r="I5" s="169"/>
      <c r="J5" s="169"/>
      <c r="K5" s="169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2" s="167" customFormat="1" ht="18.75">
      <c r="B6" s="169"/>
      <c r="C6" s="169"/>
      <c r="D6" s="169"/>
      <c r="F6" s="168" t="s">
        <v>140</v>
      </c>
      <c r="H6" s="169"/>
      <c r="I6" s="169"/>
      <c r="J6" s="169"/>
      <c r="K6" s="169"/>
    </row>
    <row r="7" spans="1:22" s="167" customFormat="1" ht="18.75" customHeight="1">
      <c r="C7" s="169"/>
      <c r="D7" s="169"/>
      <c r="F7" s="170" t="s">
        <v>3</v>
      </c>
      <c r="H7" s="169"/>
      <c r="I7" s="169"/>
      <c r="J7" s="169"/>
      <c r="K7" s="169"/>
    </row>
    <row r="8" spans="1:22" s="167" customFormat="1" ht="18.75" customHeight="1">
      <c r="C8" s="169"/>
      <c r="D8" s="169"/>
      <c r="F8" s="170"/>
      <c r="H8" s="169"/>
      <c r="I8" s="169"/>
      <c r="J8" s="169"/>
      <c r="K8" s="169"/>
    </row>
    <row r="9" spans="1:22" s="167" customFormat="1" ht="18.75" customHeight="1">
      <c r="C9" s="169"/>
      <c r="D9" s="169"/>
      <c r="F9" s="170"/>
      <c r="H9" s="169"/>
      <c r="I9" s="169"/>
      <c r="J9" s="169"/>
      <c r="K9" s="169"/>
    </row>
    <row r="10" spans="1:22" s="167" customFormat="1" ht="18.75" customHeight="1">
      <c r="C10" s="169"/>
      <c r="D10" s="169"/>
      <c r="F10" s="170"/>
      <c r="H10" s="169"/>
      <c r="I10" s="169"/>
      <c r="J10" s="169"/>
      <c r="K10" s="169"/>
    </row>
    <row r="11" spans="1:22" s="167" customFormat="1" ht="19.5">
      <c r="A11" s="171"/>
      <c r="B11" s="172"/>
      <c r="C11" s="172"/>
      <c r="J11" s="173"/>
      <c r="K11" s="173"/>
    </row>
    <row r="12" spans="1:22" s="167" customFormat="1" ht="40.15" customHeight="1">
      <c r="A12" s="171"/>
      <c r="B12" s="172"/>
      <c r="C12" s="172"/>
      <c r="D12" s="174"/>
      <c r="E12" s="175"/>
      <c r="F12" s="175"/>
      <c r="G12" s="176" t="s">
        <v>141</v>
      </c>
      <c r="H12" s="177"/>
      <c r="I12" s="178"/>
      <c r="J12" s="398" t="s">
        <v>142</v>
      </c>
      <c r="K12" s="400"/>
    </row>
    <row r="13" spans="1:22" ht="42" customHeight="1">
      <c r="A13" s="179"/>
      <c r="B13" s="392" t="s">
        <v>4</v>
      </c>
      <c r="C13" s="393"/>
      <c r="D13" s="398" t="s">
        <v>34</v>
      </c>
      <c r="E13" s="399"/>
      <c r="F13" s="398" t="s">
        <v>135</v>
      </c>
      <c r="G13" s="400"/>
      <c r="H13" s="398" t="s">
        <v>143</v>
      </c>
      <c r="I13" s="400"/>
      <c r="J13" s="404" t="s">
        <v>90</v>
      </c>
      <c r="K13" s="407" t="s">
        <v>91</v>
      </c>
    </row>
    <row r="14" spans="1:22">
      <c r="A14" s="181"/>
      <c r="B14" s="394"/>
      <c r="C14" s="395"/>
      <c r="D14" s="401" t="s">
        <v>13</v>
      </c>
      <c r="E14" s="401" t="s">
        <v>12</v>
      </c>
      <c r="F14" s="403" t="s">
        <v>13</v>
      </c>
      <c r="G14" s="403" t="s">
        <v>12</v>
      </c>
      <c r="H14" s="403" t="s">
        <v>13</v>
      </c>
      <c r="I14" s="403" t="s">
        <v>12</v>
      </c>
      <c r="J14" s="405"/>
      <c r="K14" s="408"/>
    </row>
    <row r="15" spans="1:22">
      <c r="A15" s="182"/>
      <c r="B15" s="396"/>
      <c r="C15" s="397"/>
      <c r="D15" s="402"/>
      <c r="E15" s="402"/>
      <c r="F15" s="402"/>
      <c r="G15" s="402"/>
      <c r="H15" s="402"/>
      <c r="I15" s="402"/>
      <c r="J15" s="406"/>
      <c r="K15" s="409"/>
    </row>
    <row r="16" spans="1:22" ht="18" customHeight="1">
      <c r="A16" s="183"/>
      <c r="B16" s="184" t="s">
        <v>136</v>
      </c>
      <c r="C16" s="185"/>
      <c r="D16" s="186"/>
      <c r="E16" s="186"/>
      <c r="F16" s="186"/>
      <c r="G16" s="186"/>
      <c r="H16" s="186"/>
      <c r="I16" s="186"/>
      <c r="J16" s="186"/>
      <c r="K16" s="186"/>
    </row>
    <row r="17" spans="1:15" ht="18" customHeight="1">
      <c r="A17" s="187"/>
      <c r="B17" s="33" t="s">
        <v>106</v>
      </c>
      <c r="C17" s="185"/>
      <c r="D17" s="205" t="e">
        <f>+IF(#REF!&lt;&gt;"",IF((1+CDS_Check!$S$4)*SUM(#REF!,#REF!)&lt;#REF!,1,IF((1-CDS_Check!$S$4)*SUM(#REF!,#REF!)&gt;#REF!,1,0)),IF(SUM(#REF!,#REF!)&lt;&gt;0,1,0))</f>
        <v>#REF!</v>
      </c>
      <c r="E17" s="205" t="e">
        <f>+IF(#REF!&lt;&gt;"",IF((1+CDS_Check!$S$4)*SUM(#REF!,#REF!)&lt;#REF!,1,IF((1-CDS_Check!$S$4)*SUM(#REF!,#REF!)&gt;#REF!,1,0)),IF(SUM(#REF!,#REF!)&lt;&gt;0,1,0))</f>
        <v>#REF!</v>
      </c>
      <c r="F17" s="204"/>
      <c r="G17" s="204"/>
      <c r="H17" s="204"/>
      <c r="I17" s="204"/>
      <c r="J17" s="188"/>
      <c r="K17" s="188"/>
    </row>
    <row r="18" spans="1:15" ht="18" customHeight="1">
      <c r="A18" s="189"/>
      <c r="B18" s="33" t="s">
        <v>107</v>
      </c>
      <c r="C18" s="185"/>
      <c r="D18" s="205" t="e">
        <f>+IF(#REF!&lt;&gt;"",IF((1+CDS_Check!$S$4)*SUM(#REF!,#REF!)&lt;#REF!,1,IF((1-CDS_Check!$S$4)*SUM(#REF!,#REF!)&gt;#REF!,1,0)),IF(SUM(#REF!,#REF!)&lt;&gt;0,1,0))</f>
        <v>#REF!</v>
      </c>
      <c r="E18" s="205" t="e">
        <f>+IF(#REF!&lt;&gt;"",IF((1+CDS_Check!$S$4)*SUM(#REF!,#REF!)&lt;#REF!,1,IF((1-CDS_Check!$S$4)*SUM(#REF!,#REF!)&gt;#REF!,1,0)),IF(SUM(#REF!,#REF!)&lt;&gt;0,1,0))</f>
        <v>#REF!</v>
      </c>
      <c r="F18" s="204"/>
      <c r="G18" s="204"/>
      <c r="H18" s="204"/>
      <c r="I18" s="204"/>
      <c r="J18" s="188"/>
      <c r="K18" s="188"/>
    </row>
    <row r="19" spans="1:15" ht="18" customHeight="1">
      <c r="A19" s="190"/>
      <c r="B19" s="33" t="s">
        <v>108</v>
      </c>
      <c r="C19" s="185"/>
      <c r="D19" s="205" t="e">
        <f>+IF(#REF!&lt;&gt;"",IF((1+CDS_Check!$S$4)*SUM(#REF!,#REF!)&lt;#REF!,1,IF((1-CDS_Check!$S$4)*SUM(#REF!,#REF!)&gt;#REF!,1,0)),IF(SUM(#REF!,#REF!)&lt;&gt;0,1,0))</f>
        <v>#REF!</v>
      </c>
      <c r="E19" s="205" t="e">
        <f>+IF(#REF!&lt;&gt;"",IF((1+CDS_Check!$S$4)*SUM(#REF!,#REF!)&lt;#REF!,1,IF((1-CDS_Check!$S$4)*SUM(#REF!,#REF!)&gt;#REF!,1,0)),IF(SUM(#REF!,#REF!)&lt;&gt;0,1,0))</f>
        <v>#REF!</v>
      </c>
      <c r="F19" s="204"/>
      <c r="G19" s="204"/>
      <c r="H19" s="204"/>
      <c r="I19" s="204"/>
      <c r="J19" s="188"/>
      <c r="K19" s="188"/>
      <c r="O19" s="203"/>
    </row>
    <row r="20" spans="1:15" ht="18" customHeight="1">
      <c r="A20" s="190"/>
      <c r="B20" s="34" t="s">
        <v>11</v>
      </c>
      <c r="C20" s="185"/>
      <c r="D20" s="155" t="e">
        <f>+IF(#REF!&lt;&gt;"", IF((1+CDS_Check!$S$4)*SUM(#REF!)&lt;#REF!,1,IF((1-CDS_Check!$S$4)*SUM(#REF!)&gt;#REF!,1,0)),IF(SUM(#REF!)&lt;&gt;0,1,0))</f>
        <v>#REF!</v>
      </c>
      <c r="E20" s="155" t="e">
        <f>+IF(#REF!&lt;&gt;"", IF((1+CDS_Check!$S$4)*SUM(#REF!)&lt;#REF!,1,IF((1-CDS_Check!$S$4)*SUM(#REF!)&gt;#REF!,1,0)),IF(SUM(#REF!)&lt;&gt;0,1,0))</f>
        <v>#REF!</v>
      </c>
      <c r="F20" s="155" t="e">
        <f>+IF(#REF!&lt;&gt;"", IF((1+CDS_Check!$S$4)*SUM(#REF!)&lt;#REF!,1,IF((1-CDS_Check!$S$4)*SUM(#REF!)&gt;#REF!,1,0)),IF(SUM(#REF!)&lt;&gt;0,1,0))</f>
        <v>#REF!</v>
      </c>
      <c r="G20" s="155" t="e">
        <f>+IF(#REF!&lt;&gt;"", IF((1+CDS_Check!$S$4)*SUM(#REF!)&lt;#REF!,1,IF((1-CDS_Check!$S$4)*SUM(#REF!)&gt;#REF!,1,0)),IF(SUM(#REF!)&lt;&gt;0,1,0))</f>
        <v>#REF!</v>
      </c>
      <c r="H20" s="155" t="e">
        <f>+IF(#REF!&lt;&gt;"", IF((1+CDS_Check!$S$4)*SUM(#REF!)&lt;#REF!,1,IF((1-CDS_Check!$S$4)*SUM(#REF!)&gt;#REF!,1,0)),IF(SUM(#REF!)&lt;&gt;0,1,0))</f>
        <v>#REF!</v>
      </c>
      <c r="I20" s="155" t="e">
        <f>+IF(#REF!&lt;&gt;"", IF((1+CDS_Check!$S$4)*SUM(#REF!)&lt;#REF!,1,IF((1-CDS_Check!$S$4)*SUM(#REF!)&gt;#REF!,1,0)),IF(SUM(#REF!)&lt;&gt;0,1,0))</f>
        <v>#REF!</v>
      </c>
      <c r="J20" s="155"/>
      <c r="K20" s="155"/>
    </row>
    <row r="21" spans="1:15" ht="18" customHeight="1">
      <c r="A21" s="190"/>
      <c r="B21" s="34"/>
      <c r="C21" s="185"/>
      <c r="D21" s="155"/>
      <c r="E21" s="155"/>
      <c r="F21" s="155"/>
      <c r="G21" s="155"/>
      <c r="H21" s="155"/>
      <c r="I21" s="155"/>
      <c r="J21" s="155"/>
      <c r="K21" s="155"/>
    </row>
    <row r="22" spans="1:15" ht="18" customHeight="1">
      <c r="A22" s="183"/>
      <c r="B22" s="184" t="s">
        <v>137</v>
      </c>
      <c r="C22" s="185"/>
      <c r="D22" s="186"/>
      <c r="E22" s="186"/>
      <c r="F22" s="186"/>
      <c r="G22" s="186"/>
      <c r="H22" s="186"/>
      <c r="I22" s="186"/>
      <c r="J22" s="186"/>
      <c r="K22" s="186"/>
    </row>
    <row r="23" spans="1:15" ht="18" customHeight="1">
      <c r="A23" s="187"/>
      <c r="B23" s="33" t="s">
        <v>106</v>
      </c>
      <c r="C23" s="185"/>
      <c r="D23" s="186"/>
      <c r="E23" s="186"/>
      <c r="F23" s="188"/>
      <c r="G23" s="188"/>
      <c r="H23" s="188"/>
      <c r="I23" s="188"/>
      <c r="J23" s="188"/>
      <c r="K23" s="188"/>
    </row>
    <row r="24" spans="1:15" ht="18" customHeight="1">
      <c r="A24" s="189"/>
      <c r="B24" s="33" t="s">
        <v>107</v>
      </c>
      <c r="C24" s="185"/>
      <c r="D24" s="186"/>
      <c r="E24" s="186"/>
      <c r="F24" s="188"/>
      <c r="G24" s="188"/>
      <c r="H24" s="188"/>
      <c r="I24" s="188"/>
      <c r="J24" s="188"/>
      <c r="K24" s="188"/>
    </row>
    <row r="25" spans="1:15" ht="18" customHeight="1">
      <c r="A25" s="190"/>
      <c r="B25" s="33" t="s">
        <v>108</v>
      </c>
      <c r="C25" s="185"/>
      <c r="D25" s="155"/>
      <c r="E25" s="155"/>
      <c r="F25" s="188"/>
      <c r="G25" s="188"/>
      <c r="H25" s="188"/>
      <c r="I25" s="188"/>
      <c r="J25" s="188"/>
      <c r="K25" s="188"/>
    </row>
    <row r="26" spans="1:15" ht="18" customHeight="1">
      <c r="A26" s="190"/>
      <c r="B26" s="34" t="s">
        <v>11</v>
      </c>
      <c r="C26" s="200"/>
      <c r="D26" s="155" t="e">
        <f>+IF(#REF!&lt;&gt;"", IF((1+CDS_Check!$S$4)*SUM(#REF!)&lt;#REF!,1,IF((1-CDS_Check!$S$4)*SUM(#REF!)&gt;#REF!,1,0)),IF(SUM(#REF!)&lt;&gt;0,1,0))</f>
        <v>#REF!</v>
      </c>
      <c r="E26" s="155" t="e">
        <f>+IF(#REF!&lt;&gt;"", IF((1+CDS_Check!$S$4)*SUM(#REF!)&lt;#REF!,1,IF((1-CDS_Check!$S$4)*SUM(#REF!)&gt;#REF!,1,0)),IF(SUM(#REF!)&lt;&gt;0,1,0))</f>
        <v>#REF!</v>
      </c>
      <c r="F26" s="188"/>
      <c r="G26" s="188"/>
      <c r="H26" s="188"/>
      <c r="I26" s="188"/>
      <c r="J26" s="155"/>
      <c r="K26" s="155"/>
    </row>
    <row r="27" spans="1:15" ht="18" customHeight="1">
      <c r="A27" s="190"/>
      <c r="B27" s="33"/>
      <c r="C27" s="200"/>
      <c r="D27" s="186"/>
      <c r="E27" s="186"/>
      <c r="F27" s="186"/>
      <c r="G27" s="186"/>
      <c r="H27" s="186"/>
      <c r="I27" s="186"/>
      <c r="J27" s="186"/>
      <c r="K27" s="186"/>
    </row>
    <row r="28" spans="1:15" ht="18" customHeight="1">
      <c r="A28" s="191"/>
      <c r="B28" s="201" t="s">
        <v>144</v>
      </c>
      <c r="C28" s="192"/>
      <c r="D28" s="202" t="e">
        <f>+IF(#REF!&lt;&gt;"", IF((1+CDS_Check!$S$4)*SUM(#REF!,#REF!)&lt;#REF!,1,IF((1-CDS_Check!$S$4)*SUM(#REF!,#REF!)&gt;#REF!,1,0)),IF(SUM(#REF!,#REF!)&lt;&gt;0,1,0))</f>
        <v>#REF!</v>
      </c>
      <c r="E28" s="202" t="e">
        <f>+IF(#REF!&lt;&gt;"", IF((1+CDS_Check!$S$4)*SUM(#REF!,#REF!)&lt;#REF!,1,IF((1-CDS_Check!$S$4)*SUM(#REF!,#REF!)&gt;#REF!,1,0)),IF(SUM(#REF!,#REF!)&lt;&gt;0,1,0))</f>
        <v>#REF!</v>
      </c>
      <c r="F28" s="193"/>
      <c r="G28" s="193"/>
      <c r="H28" s="193"/>
      <c r="I28" s="193"/>
      <c r="J28" s="202" t="e">
        <f>+IF(#REF!&lt;&gt;"", IF((1+CDS_Check!$S$4)*SUM(#REF!,#REF!)&lt;#REF!,1,IF((1-CDS_Check!$S$4)*SUM(#REF!,#REF!)&gt;#REF!,1,0)),IF(SUM(#REF!,#REF!)&lt;&gt;0,1,0))</f>
        <v>#REF!</v>
      </c>
      <c r="K28" s="202" t="e">
        <f>+IF(#REF!&lt;&gt;"", IF((1+CDS_Check!$S$4)*SUM(#REF!,#REF!)&lt;#REF!,1,IF((1-CDS_Check!$S$4)*SUM(#REF!,#REF!)&gt;#REF!,1,0)),IF(SUM(#REF!,#REF!)&lt;&gt;0,1,0))</f>
        <v>#REF!</v>
      </c>
    </row>
    <row r="29" spans="1:15" s="167" customFormat="1" ht="18">
      <c r="A29" s="194"/>
      <c r="B29" s="195"/>
      <c r="C29" s="196"/>
      <c r="D29" s="194"/>
      <c r="E29" s="194"/>
      <c r="F29" s="194"/>
      <c r="G29" s="194"/>
      <c r="H29" s="194"/>
      <c r="I29" s="194"/>
      <c r="J29" s="194"/>
      <c r="K29" s="194"/>
    </row>
    <row r="30" spans="1:15" ht="15.75">
      <c r="D30" s="198"/>
      <c r="E30" s="198"/>
    </row>
    <row r="31" spans="1:15" ht="15.75">
      <c r="D31" s="198"/>
      <c r="E31" s="198"/>
    </row>
    <row r="32" spans="1:15" ht="15.75">
      <c r="D32" s="198"/>
      <c r="E32" s="198"/>
    </row>
    <row r="33" spans="4:5" ht="15.75">
      <c r="D33" s="198"/>
      <c r="E33" s="198"/>
    </row>
    <row r="34" spans="4:5" ht="15.75">
      <c r="D34" s="198"/>
      <c r="E34" s="198"/>
    </row>
    <row r="35" spans="4:5" ht="15.75">
      <c r="D35" s="198"/>
      <c r="E35" s="198"/>
    </row>
    <row r="36" spans="4:5" ht="15.75">
      <c r="D36" s="198"/>
      <c r="E36" s="198"/>
    </row>
    <row r="37" spans="4:5" ht="15.75">
      <c r="D37" s="198"/>
      <c r="E37" s="198"/>
    </row>
    <row r="38" spans="4:5" ht="15.75">
      <c r="D38" s="198"/>
      <c r="E38" s="198"/>
    </row>
    <row r="39" spans="4:5" ht="15.75">
      <c r="D39" s="198"/>
      <c r="E39" s="198"/>
    </row>
    <row r="40" spans="4:5" ht="15.75">
      <c r="D40" s="198"/>
      <c r="E40" s="198"/>
    </row>
    <row r="41" spans="4:5" ht="15.75">
      <c r="D41" s="198"/>
      <c r="E41" s="198"/>
    </row>
    <row r="42" spans="4:5" ht="15.75">
      <c r="D42" s="198"/>
      <c r="E42" s="198"/>
    </row>
    <row r="43" spans="4:5" ht="15.75">
      <c r="D43" s="198"/>
      <c r="E43" s="198"/>
    </row>
    <row r="44" spans="4:5" ht="15.75">
      <c r="D44" s="198"/>
      <c r="E44" s="198"/>
    </row>
    <row r="45" spans="4:5" ht="15.75">
      <c r="D45" s="198"/>
      <c r="E45" s="198"/>
    </row>
    <row r="46" spans="4:5" ht="15.75">
      <c r="D46" s="198"/>
      <c r="E46" s="198"/>
    </row>
    <row r="47" spans="4:5" ht="15.75">
      <c r="D47" s="198"/>
      <c r="E47" s="198"/>
    </row>
    <row r="48" spans="4:5" ht="15.75">
      <c r="D48" s="198"/>
      <c r="E48" s="198"/>
    </row>
    <row r="49" spans="4:5" ht="15.75">
      <c r="D49" s="198"/>
      <c r="E49" s="198"/>
    </row>
    <row r="50" spans="4:5" ht="15.75">
      <c r="D50" s="198"/>
      <c r="E50" s="198"/>
    </row>
    <row r="51" spans="4:5" ht="15.75">
      <c r="D51" s="198"/>
      <c r="E51" s="198"/>
    </row>
    <row r="52" spans="4:5" ht="15.75">
      <c r="D52" s="198"/>
      <c r="E52" s="198"/>
    </row>
    <row r="53" spans="4:5" ht="15.75">
      <c r="D53" s="198"/>
      <c r="E53" s="198"/>
    </row>
    <row r="54" spans="4:5" ht="15.75">
      <c r="D54" s="198"/>
      <c r="E54" s="198"/>
    </row>
    <row r="55" spans="4:5" ht="15.75">
      <c r="D55" s="198"/>
      <c r="E55" s="198"/>
    </row>
    <row r="56" spans="4:5" ht="15.75">
      <c r="D56" s="198"/>
      <c r="E56" s="198"/>
    </row>
    <row r="57" spans="4:5" ht="15.75">
      <c r="D57" s="198"/>
      <c r="E57" s="198"/>
    </row>
    <row r="58" spans="4:5" ht="15.75">
      <c r="D58" s="198"/>
      <c r="E58" s="198"/>
    </row>
    <row r="59" spans="4:5" ht="15.75">
      <c r="D59" s="198"/>
      <c r="E59" s="198"/>
    </row>
    <row r="60" spans="4:5" ht="15.75">
      <c r="D60" s="198"/>
      <c r="E60" s="198"/>
    </row>
    <row r="61" spans="4:5" ht="15.75">
      <c r="D61" s="198"/>
      <c r="E61" s="198"/>
    </row>
    <row r="62" spans="4:5" ht="15.75">
      <c r="D62" s="198"/>
      <c r="E62" s="198"/>
    </row>
    <row r="63" spans="4:5" ht="15.75">
      <c r="D63" s="198"/>
      <c r="E63" s="198"/>
    </row>
    <row r="64" spans="4:5" ht="15.75">
      <c r="D64" s="198"/>
      <c r="E64" s="198"/>
    </row>
    <row r="65" spans="4:5" ht="15.75">
      <c r="D65" s="199"/>
      <c r="E65" s="199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43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F35"/>
  <sheetViews>
    <sheetView zoomScale="70" zoomScaleNormal="70" workbookViewId="0">
      <selection activeCell="A5" sqref="A5"/>
    </sheetView>
  </sheetViews>
  <sheetFormatPr defaultColWidth="0" defaultRowHeight="15.75"/>
  <cols>
    <col min="1" max="1" width="59.28515625" style="262" customWidth="1"/>
    <col min="2" max="8" width="7.28515625" style="263" customWidth="1"/>
    <col min="9" max="9" width="9.140625" style="263" customWidth="1"/>
    <col min="10" max="14" width="7.28515625" style="263" customWidth="1"/>
    <col min="15" max="15" width="8.7109375" style="263" bestFit="1" customWidth="1"/>
    <col min="16" max="26" width="7.28515625" style="263" customWidth="1"/>
    <col min="27" max="27" width="8.85546875" style="263" customWidth="1"/>
    <col min="28" max="31" width="7.28515625" style="263" customWidth="1"/>
    <col min="32" max="32" width="12.5703125" style="263" bestFit="1" customWidth="1"/>
    <col min="33" max="38" width="7.28515625" style="263" customWidth="1"/>
    <col min="39" max="39" width="12.5703125" style="263" bestFit="1" customWidth="1"/>
    <col min="40" max="40" width="7.28515625" style="263" customWidth="1"/>
    <col min="41" max="41" width="11.7109375" style="263" customWidth="1"/>
    <col min="42" max="42" width="10" style="263" bestFit="1" customWidth="1"/>
    <col min="43" max="43" width="7.28515625" style="263" customWidth="1"/>
    <col min="44" max="44" width="9.140625" style="263" customWidth="1"/>
    <col min="45" max="16384" width="0" style="263" hidden="1"/>
  </cols>
  <sheetData>
    <row r="1" spans="1:58" s="242" customFormat="1" ht="19.5" customHeight="1">
      <c r="A1" s="240"/>
      <c r="B1" s="241"/>
      <c r="C1" s="241"/>
      <c r="D1" s="241"/>
      <c r="E1" s="241"/>
      <c r="F1" s="241"/>
      <c r="G1" s="241"/>
      <c r="H1" s="241"/>
      <c r="I1" s="241"/>
      <c r="AP1" s="243"/>
    </row>
    <row r="2" spans="1:58" s="239" customFormat="1" ht="20.100000000000001" customHeight="1">
      <c r="A2" s="238" t="s">
        <v>191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</row>
    <row r="3" spans="1:58" s="239" customFormat="1" ht="20.100000000000001" customHeight="1">
      <c r="A3" s="238" t="s">
        <v>192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238"/>
    </row>
    <row r="4" spans="1:58" s="239" customFormat="1" ht="20.100000000000001" customHeight="1">
      <c r="A4" s="238" t="s">
        <v>434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</row>
    <row r="5" spans="1:58" s="244" customFormat="1" ht="20.100000000000001" customHeight="1">
      <c r="A5" s="245" t="s">
        <v>173</v>
      </c>
    </row>
    <row r="6" spans="1:58" s="249" customFormat="1" ht="27.95" customHeight="1">
      <c r="A6" s="246" t="s">
        <v>190</v>
      </c>
      <c r="B6" s="323" t="s">
        <v>159</v>
      </c>
      <c r="C6" s="323" t="s">
        <v>110</v>
      </c>
      <c r="D6" s="323" t="s">
        <v>153</v>
      </c>
      <c r="E6" s="323" t="s">
        <v>149</v>
      </c>
      <c r="F6" s="323" t="s">
        <v>111</v>
      </c>
      <c r="G6" s="323" t="s">
        <v>62</v>
      </c>
      <c r="H6" s="323" t="s">
        <v>152</v>
      </c>
      <c r="I6" s="247" t="s">
        <v>8</v>
      </c>
      <c r="J6" s="247" t="s">
        <v>112</v>
      </c>
      <c r="K6" s="247" t="s">
        <v>75</v>
      </c>
      <c r="L6" s="247" t="s">
        <v>113</v>
      </c>
      <c r="M6" s="247" t="s">
        <v>63</v>
      </c>
      <c r="N6" s="247" t="s">
        <v>61</v>
      </c>
      <c r="O6" s="247" t="s">
        <v>53</v>
      </c>
      <c r="P6" s="247" t="s">
        <v>7</v>
      </c>
      <c r="Q6" s="247" t="s">
        <v>64</v>
      </c>
      <c r="R6" s="247" t="s">
        <v>65</v>
      </c>
      <c r="S6" s="247" t="s">
        <v>76</v>
      </c>
      <c r="T6" s="247" t="s">
        <v>115</v>
      </c>
      <c r="U6" s="247" t="s">
        <v>77</v>
      </c>
      <c r="V6" s="247" t="s">
        <v>6</v>
      </c>
      <c r="W6" s="247" t="s">
        <v>66</v>
      </c>
      <c r="X6" s="247" t="s">
        <v>67</v>
      </c>
      <c r="Y6" s="247" t="s">
        <v>118</v>
      </c>
      <c r="Z6" s="247" t="s">
        <v>81</v>
      </c>
      <c r="AA6" s="247" t="s">
        <v>78</v>
      </c>
      <c r="AB6" s="247" t="s">
        <v>119</v>
      </c>
      <c r="AC6" s="247" t="s">
        <v>68</v>
      </c>
      <c r="AD6" s="247" t="s">
        <v>69</v>
      </c>
      <c r="AE6" s="247" t="s">
        <v>150</v>
      </c>
      <c r="AF6" s="247" t="s">
        <v>70</v>
      </c>
      <c r="AG6" s="247" t="s">
        <v>120</v>
      </c>
      <c r="AH6" s="247" t="s">
        <v>151</v>
      </c>
      <c r="AI6" s="247" t="s">
        <v>82</v>
      </c>
      <c r="AJ6" s="247" t="s">
        <v>71</v>
      </c>
      <c r="AK6" s="247" t="s">
        <v>158</v>
      </c>
      <c r="AL6" s="247" t="s">
        <v>73</v>
      </c>
      <c r="AM6" s="247" t="s">
        <v>5</v>
      </c>
      <c r="AN6" s="247" t="s">
        <v>74</v>
      </c>
      <c r="AO6" s="311" t="s">
        <v>175</v>
      </c>
      <c r="AP6" s="247" t="s">
        <v>168</v>
      </c>
    </row>
    <row r="7" spans="1:58" s="251" customFormat="1" ht="45" customHeight="1">
      <c r="A7" s="250" t="s">
        <v>165</v>
      </c>
      <c r="B7" s="325"/>
      <c r="C7" s="325"/>
      <c r="D7" s="326"/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7"/>
      <c r="AP7" s="325"/>
    </row>
    <row r="8" spans="1:58" s="249" customFormat="1" ht="17.100000000000001" customHeight="1">
      <c r="A8" s="252" t="s">
        <v>197</v>
      </c>
      <c r="B8" s="324">
        <v>299.51125200000001</v>
      </c>
      <c r="C8" s="324">
        <v>0</v>
      </c>
      <c r="D8" s="324">
        <v>5.3342689999999999</v>
      </c>
      <c r="E8" s="324">
        <v>0</v>
      </c>
      <c r="F8" s="324">
        <v>0</v>
      </c>
      <c r="G8" s="324">
        <v>0</v>
      </c>
      <c r="H8" s="324">
        <v>19.881474999999998</v>
      </c>
      <c r="I8" s="324">
        <v>776.28703689647296</v>
      </c>
      <c r="J8" s="324">
        <v>0</v>
      </c>
      <c r="K8" s="324">
        <v>1532.1187852942001</v>
      </c>
      <c r="L8" s="324">
        <v>0</v>
      </c>
      <c r="M8" s="324">
        <v>0</v>
      </c>
      <c r="N8" s="324">
        <v>2.0379480000000001</v>
      </c>
      <c r="O8" s="324">
        <v>18772.523940618401</v>
      </c>
      <c r="P8" s="324">
        <v>368.17600642767599</v>
      </c>
      <c r="Q8" s="324">
        <v>598.20784800000001</v>
      </c>
      <c r="R8" s="324">
        <v>0</v>
      </c>
      <c r="S8" s="324">
        <v>0</v>
      </c>
      <c r="T8" s="324">
        <v>0</v>
      </c>
      <c r="U8" s="324">
        <v>0</v>
      </c>
      <c r="V8" s="324">
        <v>274.12641178294598</v>
      </c>
      <c r="W8" s="324">
        <v>0</v>
      </c>
      <c r="X8" s="324">
        <v>0</v>
      </c>
      <c r="Y8" s="324">
        <v>0</v>
      </c>
      <c r="Z8" s="324">
        <v>9.1479700000000008</v>
      </c>
      <c r="AA8" s="324">
        <v>0</v>
      </c>
      <c r="AB8" s="324">
        <v>0</v>
      </c>
      <c r="AC8" s="324">
        <v>0</v>
      </c>
      <c r="AD8" s="324">
        <v>26.345075000000001</v>
      </c>
      <c r="AE8" s="324">
        <v>0</v>
      </c>
      <c r="AF8" s="324">
        <v>30240.1323954947</v>
      </c>
      <c r="AG8" s="324">
        <v>0</v>
      </c>
      <c r="AH8" s="324">
        <v>59.868685824017298</v>
      </c>
      <c r="AI8" s="324">
        <v>0</v>
      </c>
      <c r="AJ8" s="324">
        <v>0</v>
      </c>
      <c r="AK8" s="324">
        <v>126.45993900000001</v>
      </c>
      <c r="AL8" s="324">
        <v>0</v>
      </c>
      <c r="AM8" s="324">
        <v>47319.345603000002</v>
      </c>
      <c r="AN8" s="324">
        <v>0</v>
      </c>
      <c r="AO8" s="324">
        <v>168.07522599999999</v>
      </c>
      <c r="AP8" s="328">
        <v>50298.789933669213</v>
      </c>
    </row>
    <row r="9" spans="1:58" s="249" customFormat="1" ht="17.100000000000001" customHeight="1">
      <c r="A9" s="252" t="s">
        <v>198</v>
      </c>
      <c r="B9" s="324">
        <v>0</v>
      </c>
      <c r="C9" s="324">
        <v>0</v>
      </c>
      <c r="D9" s="324">
        <v>0.84783799999999998</v>
      </c>
      <c r="E9" s="324">
        <v>0</v>
      </c>
      <c r="F9" s="324">
        <v>0</v>
      </c>
      <c r="G9" s="324">
        <v>0</v>
      </c>
      <c r="H9" s="324">
        <v>1.0369999999999999</v>
      </c>
      <c r="I9" s="324">
        <v>26.332282946829402</v>
      </c>
      <c r="J9" s="324">
        <v>0</v>
      </c>
      <c r="K9" s="324">
        <v>34.525784000000002</v>
      </c>
      <c r="L9" s="324">
        <v>0</v>
      </c>
      <c r="M9" s="324">
        <v>0</v>
      </c>
      <c r="N9" s="324">
        <v>0</v>
      </c>
      <c r="O9" s="324">
        <v>1661.5719541646599</v>
      </c>
      <c r="P9" s="324">
        <v>41.1019124861281</v>
      </c>
      <c r="Q9" s="324">
        <v>0</v>
      </c>
      <c r="R9" s="324">
        <v>0</v>
      </c>
      <c r="S9" s="324">
        <v>0</v>
      </c>
      <c r="T9" s="324">
        <v>0</v>
      </c>
      <c r="U9" s="324">
        <v>0</v>
      </c>
      <c r="V9" s="324">
        <v>88.894102920739797</v>
      </c>
      <c r="W9" s="324">
        <v>0</v>
      </c>
      <c r="X9" s="324">
        <v>0</v>
      </c>
      <c r="Y9" s="324">
        <v>0</v>
      </c>
      <c r="Z9" s="324">
        <v>0</v>
      </c>
      <c r="AA9" s="324">
        <v>0</v>
      </c>
      <c r="AB9" s="324">
        <v>0</v>
      </c>
      <c r="AC9" s="324">
        <v>0</v>
      </c>
      <c r="AD9" s="324">
        <v>0.3</v>
      </c>
      <c r="AE9" s="324">
        <v>0</v>
      </c>
      <c r="AF9" s="324">
        <v>17584.4102822608</v>
      </c>
      <c r="AG9" s="324">
        <v>0</v>
      </c>
      <c r="AH9" s="324">
        <v>4.8524999999999999E-2</v>
      </c>
      <c r="AI9" s="324">
        <v>0</v>
      </c>
      <c r="AJ9" s="324">
        <v>0</v>
      </c>
      <c r="AK9" s="324">
        <v>0</v>
      </c>
      <c r="AL9" s="324">
        <v>0</v>
      </c>
      <c r="AM9" s="324">
        <v>16810.175563000001</v>
      </c>
      <c r="AN9" s="324">
        <v>0</v>
      </c>
      <c r="AO9" s="324">
        <v>41.053288742419397</v>
      </c>
      <c r="AP9" s="328">
        <v>18145.149266760789</v>
      </c>
    </row>
    <row r="10" spans="1:58" s="254" customFormat="1" ht="17.100000000000001" customHeight="1">
      <c r="A10" s="252" t="s">
        <v>166</v>
      </c>
      <c r="B10" s="324">
        <v>0</v>
      </c>
      <c r="C10" s="324">
        <v>0</v>
      </c>
      <c r="D10" s="324">
        <v>32.422811000000003</v>
      </c>
      <c r="E10" s="324">
        <v>0</v>
      </c>
      <c r="F10" s="324">
        <v>0</v>
      </c>
      <c r="G10" s="324">
        <v>10</v>
      </c>
      <c r="H10" s="324">
        <v>10.5</v>
      </c>
      <c r="I10" s="324">
        <v>1887.26609450209</v>
      </c>
      <c r="J10" s="324">
        <v>0</v>
      </c>
      <c r="K10" s="324">
        <v>1256.94062260688</v>
      </c>
      <c r="L10" s="324">
        <v>0</v>
      </c>
      <c r="M10" s="324">
        <v>0.29548000000000002</v>
      </c>
      <c r="N10" s="324">
        <v>0.94935599999999998</v>
      </c>
      <c r="O10" s="324">
        <v>23523.697206078399</v>
      </c>
      <c r="P10" s="324">
        <v>393.248984210586</v>
      </c>
      <c r="Q10" s="324">
        <v>330.82007599999997</v>
      </c>
      <c r="R10" s="324">
        <v>0</v>
      </c>
      <c r="S10" s="324">
        <v>0</v>
      </c>
      <c r="T10" s="324">
        <v>0</v>
      </c>
      <c r="U10" s="324">
        <v>9.6312599999999993</v>
      </c>
      <c r="V10" s="324">
        <v>987.07203181917998</v>
      </c>
      <c r="W10" s="324">
        <v>0</v>
      </c>
      <c r="X10" s="324">
        <v>0</v>
      </c>
      <c r="Y10" s="324">
        <v>0</v>
      </c>
      <c r="Z10" s="324">
        <v>0.15</v>
      </c>
      <c r="AA10" s="324">
        <v>0</v>
      </c>
      <c r="AB10" s="324">
        <v>0</v>
      </c>
      <c r="AC10" s="324">
        <v>0</v>
      </c>
      <c r="AD10" s="324">
        <v>2.2806069999999998</v>
      </c>
      <c r="AE10" s="324">
        <v>0</v>
      </c>
      <c r="AF10" s="324">
        <v>30995.561169217901</v>
      </c>
      <c r="AG10" s="324">
        <v>0</v>
      </c>
      <c r="AH10" s="324">
        <v>39.338935493317102</v>
      </c>
      <c r="AI10" s="324">
        <v>3.5720770000000002</v>
      </c>
      <c r="AJ10" s="324">
        <v>0</v>
      </c>
      <c r="AK10" s="324">
        <v>164.05</v>
      </c>
      <c r="AL10" s="324">
        <v>0</v>
      </c>
      <c r="AM10" s="324">
        <v>54112.741026999996</v>
      </c>
      <c r="AN10" s="324">
        <v>8.3160749999999997</v>
      </c>
      <c r="AO10" s="324">
        <v>459.78715024022301</v>
      </c>
      <c r="AP10" s="328">
        <v>57114.320481584291</v>
      </c>
      <c r="AQ10" s="253"/>
      <c r="AR10" s="253"/>
      <c r="AS10" s="249"/>
      <c r="AT10" s="249"/>
      <c r="AU10" s="249"/>
      <c r="AV10" s="249"/>
      <c r="AW10" s="249"/>
      <c r="AX10" s="249"/>
      <c r="AY10" s="249"/>
      <c r="AZ10" s="249"/>
      <c r="BA10" s="249"/>
      <c r="BB10" s="249"/>
      <c r="BC10" s="249"/>
      <c r="BD10" s="249"/>
      <c r="BE10" s="249"/>
      <c r="BF10" s="249"/>
    </row>
    <row r="11" spans="1:58" s="254" customFormat="1" ht="17.100000000000001" customHeight="1">
      <c r="A11" s="252" t="s">
        <v>167</v>
      </c>
      <c r="B11" s="324">
        <v>0</v>
      </c>
      <c r="C11" s="324">
        <v>0</v>
      </c>
      <c r="D11" s="324">
        <v>7.4953830351880999</v>
      </c>
      <c r="E11" s="324">
        <v>0</v>
      </c>
      <c r="F11" s="324">
        <v>0</v>
      </c>
      <c r="G11" s="324">
        <v>0</v>
      </c>
      <c r="H11" s="324">
        <v>0.42599999999999999</v>
      </c>
      <c r="I11" s="324">
        <v>206.673632276581</v>
      </c>
      <c r="J11" s="324">
        <v>0</v>
      </c>
      <c r="K11" s="324">
        <v>108.520114144402</v>
      </c>
      <c r="L11" s="324">
        <v>0</v>
      </c>
      <c r="M11" s="324">
        <v>0</v>
      </c>
      <c r="N11" s="324">
        <v>0</v>
      </c>
      <c r="O11" s="324">
        <v>5864.6234649406797</v>
      </c>
      <c r="P11" s="324">
        <v>448.42110337829098</v>
      </c>
      <c r="Q11" s="324">
        <v>0</v>
      </c>
      <c r="R11" s="324">
        <v>0</v>
      </c>
      <c r="S11" s="324">
        <v>0</v>
      </c>
      <c r="T11" s="324">
        <v>0</v>
      </c>
      <c r="U11" s="324">
        <v>0</v>
      </c>
      <c r="V11" s="324">
        <v>58.182334114287698</v>
      </c>
      <c r="W11" s="324">
        <v>0</v>
      </c>
      <c r="X11" s="324">
        <v>0</v>
      </c>
      <c r="Y11" s="324">
        <v>0</v>
      </c>
      <c r="Z11" s="324">
        <v>0</v>
      </c>
      <c r="AA11" s="324">
        <v>0</v>
      </c>
      <c r="AB11" s="324">
        <v>0</v>
      </c>
      <c r="AC11" s="324">
        <v>0</v>
      </c>
      <c r="AD11" s="324">
        <v>24.584248414009799</v>
      </c>
      <c r="AE11" s="324">
        <v>0</v>
      </c>
      <c r="AF11" s="324">
        <v>22786.7059462627</v>
      </c>
      <c r="AG11" s="324">
        <v>0</v>
      </c>
      <c r="AH11" s="324">
        <v>122.489783978185</v>
      </c>
      <c r="AI11" s="324">
        <v>0</v>
      </c>
      <c r="AJ11" s="324">
        <v>0</v>
      </c>
      <c r="AK11" s="324">
        <v>0</v>
      </c>
      <c r="AL11" s="324">
        <v>0</v>
      </c>
      <c r="AM11" s="324">
        <v>18541.074701000001</v>
      </c>
      <c r="AN11" s="324">
        <v>0</v>
      </c>
      <c r="AO11" s="324">
        <v>80.816823184823605</v>
      </c>
      <c r="AP11" s="328">
        <v>24125.006767364575</v>
      </c>
      <c r="AQ11" s="256"/>
      <c r="AS11" s="249"/>
      <c r="AT11" s="249"/>
      <c r="AU11" s="249"/>
      <c r="AV11" s="249"/>
      <c r="AW11" s="249"/>
      <c r="AX11" s="249"/>
      <c r="AY11" s="249"/>
      <c r="AZ11" s="249"/>
      <c r="BA11" s="249"/>
      <c r="BB11" s="249"/>
      <c r="BC11" s="249"/>
      <c r="BD11" s="249"/>
      <c r="BE11" s="249"/>
      <c r="BF11" s="249"/>
    </row>
    <row r="12" spans="1:58" s="249" customFormat="1" ht="20.100000000000001" customHeight="1">
      <c r="A12" s="254" t="s">
        <v>168</v>
      </c>
      <c r="B12" s="324">
        <v>299.51125200000001</v>
      </c>
      <c r="C12" s="324">
        <v>0</v>
      </c>
      <c r="D12" s="324">
        <v>46.100301035188103</v>
      </c>
      <c r="E12" s="324">
        <v>0</v>
      </c>
      <c r="F12" s="324">
        <v>0</v>
      </c>
      <c r="G12" s="324">
        <v>10</v>
      </c>
      <c r="H12" s="324">
        <v>31.844474999999996</v>
      </c>
      <c r="I12" s="324">
        <v>2896.5590466219733</v>
      </c>
      <c r="J12" s="324">
        <v>0</v>
      </c>
      <c r="K12" s="324">
        <v>2932.1053060454824</v>
      </c>
      <c r="L12" s="324">
        <v>0</v>
      </c>
      <c r="M12" s="324">
        <v>0.29548000000000002</v>
      </c>
      <c r="N12" s="324">
        <v>2.987304</v>
      </c>
      <c r="O12" s="324">
        <v>49822.416565802137</v>
      </c>
      <c r="P12" s="324">
        <v>1250.9480065026812</v>
      </c>
      <c r="Q12" s="324">
        <v>929.02792399999998</v>
      </c>
      <c r="R12" s="324">
        <v>0</v>
      </c>
      <c r="S12" s="324">
        <v>0</v>
      </c>
      <c r="T12" s="324">
        <v>0</v>
      </c>
      <c r="U12" s="324">
        <v>9.6312599999999993</v>
      </c>
      <c r="V12" s="324">
        <v>1408.2748806371533</v>
      </c>
      <c r="W12" s="324">
        <v>0</v>
      </c>
      <c r="X12" s="324">
        <v>0</v>
      </c>
      <c r="Y12" s="324">
        <v>0</v>
      </c>
      <c r="Z12" s="324">
        <v>9.2979700000000012</v>
      </c>
      <c r="AA12" s="324">
        <v>0</v>
      </c>
      <c r="AB12" s="324">
        <v>0</v>
      </c>
      <c r="AC12" s="324">
        <v>0</v>
      </c>
      <c r="AD12" s="324">
        <v>53.509930414009801</v>
      </c>
      <c r="AE12" s="324">
        <v>0</v>
      </c>
      <c r="AF12" s="324">
        <v>101606.80979323608</v>
      </c>
      <c r="AG12" s="324">
        <v>0</v>
      </c>
      <c r="AH12" s="324">
        <v>221.7459302955194</v>
      </c>
      <c r="AI12" s="324">
        <v>3.5720770000000002</v>
      </c>
      <c r="AJ12" s="324">
        <v>0</v>
      </c>
      <c r="AK12" s="324">
        <v>290.50993900000003</v>
      </c>
      <c r="AL12" s="324">
        <v>0</v>
      </c>
      <c r="AM12" s="324">
        <v>136783.33689400001</v>
      </c>
      <c r="AN12" s="324">
        <v>8.3160749999999997</v>
      </c>
      <c r="AO12" s="324">
        <v>749.73248816746604</v>
      </c>
      <c r="AP12" s="328">
        <v>149683.26644937886</v>
      </c>
      <c r="AQ12" s="253"/>
      <c r="AR12" s="254"/>
    </row>
    <row r="13" spans="1:58" s="251" customFormat="1" ht="30" customHeight="1">
      <c r="A13" s="257" t="s">
        <v>169</v>
      </c>
      <c r="B13" s="324"/>
      <c r="C13" s="324"/>
      <c r="D13" s="324"/>
      <c r="E13" s="325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  <c r="AN13" s="324"/>
      <c r="AO13" s="329"/>
      <c r="AP13" s="328">
        <v>0</v>
      </c>
      <c r="AQ13" s="258"/>
    </row>
    <row r="14" spans="1:58" s="249" customFormat="1" ht="17.100000000000001" customHeight="1">
      <c r="A14" s="252" t="s">
        <v>197</v>
      </c>
      <c r="B14" s="324">
        <v>0</v>
      </c>
      <c r="C14" s="324">
        <v>0</v>
      </c>
      <c r="D14" s="324">
        <v>0</v>
      </c>
      <c r="E14" s="324">
        <v>0</v>
      </c>
      <c r="F14" s="324">
        <v>0</v>
      </c>
      <c r="G14" s="324">
        <v>0</v>
      </c>
      <c r="H14" s="324">
        <v>0</v>
      </c>
      <c r="I14" s="324">
        <v>2523.0281985283</v>
      </c>
      <c r="J14" s="324">
        <v>0</v>
      </c>
      <c r="K14" s="324">
        <v>1009.38562947345</v>
      </c>
      <c r="L14" s="324">
        <v>0</v>
      </c>
      <c r="M14" s="324">
        <v>0</v>
      </c>
      <c r="N14" s="324">
        <v>0</v>
      </c>
      <c r="O14" s="324">
        <v>2944.0143648053499</v>
      </c>
      <c r="P14" s="324">
        <v>824.45308231856905</v>
      </c>
      <c r="Q14" s="324">
        <v>0</v>
      </c>
      <c r="R14" s="324">
        <v>0</v>
      </c>
      <c r="S14" s="324">
        <v>0</v>
      </c>
      <c r="T14" s="324">
        <v>0</v>
      </c>
      <c r="U14" s="324">
        <v>0</v>
      </c>
      <c r="V14" s="324">
        <v>0</v>
      </c>
      <c r="W14" s="324">
        <v>0</v>
      </c>
      <c r="X14" s="324">
        <v>0</v>
      </c>
      <c r="Y14" s="324">
        <v>0</v>
      </c>
      <c r="Z14" s="324">
        <v>0</v>
      </c>
      <c r="AA14" s="324">
        <v>0</v>
      </c>
      <c r="AB14" s="324">
        <v>0</v>
      </c>
      <c r="AC14" s="324">
        <v>0</v>
      </c>
      <c r="AD14" s="324">
        <v>0</v>
      </c>
      <c r="AE14" s="324">
        <v>0</v>
      </c>
      <c r="AF14" s="324">
        <v>11932.7162815416</v>
      </c>
      <c r="AG14" s="324">
        <v>0</v>
      </c>
      <c r="AH14" s="324">
        <v>0</v>
      </c>
      <c r="AI14" s="324">
        <v>0</v>
      </c>
      <c r="AJ14" s="324">
        <v>0</v>
      </c>
      <c r="AK14" s="324">
        <v>20</v>
      </c>
      <c r="AL14" s="324">
        <v>0</v>
      </c>
      <c r="AM14" s="324">
        <v>16027.901089999999</v>
      </c>
      <c r="AN14" s="324">
        <v>0</v>
      </c>
      <c r="AO14" s="324">
        <v>0</v>
      </c>
      <c r="AP14" s="328">
        <v>17640.749323333635</v>
      </c>
      <c r="AQ14" s="254"/>
    </row>
    <row r="15" spans="1:58" s="249" customFormat="1" ht="17.100000000000001" customHeight="1">
      <c r="A15" s="252" t="s">
        <v>198</v>
      </c>
      <c r="B15" s="324">
        <v>0</v>
      </c>
      <c r="C15" s="324">
        <v>0</v>
      </c>
      <c r="D15" s="324">
        <v>0</v>
      </c>
      <c r="E15" s="324">
        <v>0</v>
      </c>
      <c r="F15" s="324">
        <v>0</v>
      </c>
      <c r="G15" s="324">
        <v>0</v>
      </c>
      <c r="H15" s="324">
        <v>0</v>
      </c>
      <c r="I15" s="324">
        <v>0</v>
      </c>
      <c r="J15" s="324">
        <v>0</v>
      </c>
      <c r="K15" s="324">
        <v>0</v>
      </c>
      <c r="L15" s="324">
        <v>0</v>
      </c>
      <c r="M15" s="324">
        <v>0</v>
      </c>
      <c r="N15" s="324">
        <v>0</v>
      </c>
      <c r="O15" s="324">
        <v>3176.5596032743201</v>
      </c>
      <c r="P15" s="324">
        <v>0</v>
      </c>
      <c r="Q15" s="324">
        <v>0</v>
      </c>
      <c r="R15" s="324">
        <v>0</v>
      </c>
      <c r="S15" s="324">
        <v>0</v>
      </c>
      <c r="T15" s="324">
        <v>0</v>
      </c>
      <c r="U15" s="324">
        <v>0</v>
      </c>
      <c r="V15" s="324">
        <v>73.262904891352903</v>
      </c>
      <c r="W15" s="324">
        <v>0</v>
      </c>
      <c r="X15" s="324">
        <v>0</v>
      </c>
      <c r="Y15" s="324">
        <v>0</v>
      </c>
      <c r="Z15" s="324">
        <v>0</v>
      </c>
      <c r="AA15" s="324">
        <v>0</v>
      </c>
      <c r="AB15" s="324">
        <v>0</v>
      </c>
      <c r="AC15" s="324">
        <v>0</v>
      </c>
      <c r="AD15" s="324">
        <v>0</v>
      </c>
      <c r="AE15" s="324">
        <v>0</v>
      </c>
      <c r="AF15" s="324">
        <v>6185.3386631656704</v>
      </c>
      <c r="AG15" s="324">
        <v>0</v>
      </c>
      <c r="AH15" s="324">
        <v>0</v>
      </c>
      <c r="AI15" s="324">
        <v>0</v>
      </c>
      <c r="AJ15" s="324">
        <v>0</v>
      </c>
      <c r="AK15" s="324">
        <v>0</v>
      </c>
      <c r="AL15" s="324">
        <v>0</v>
      </c>
      <c r="AM15" s="324">
        <v>2935.5161549999998</v>
      </c>
      <c r="AN15" s="324">
        <v>0</v>
      </c>
      <c r="AO15" s="324">
        <v>0</v>
      </c>
      <c r="AP15" s="328">
        <v>6185.3386631656713</v>
      </c>
      <c r="AQ15" s="254"/>
    </row>
    <row r="16" spans="1:58" s="249" customFormat="1" ht="17.100000000000001" customHeight="1">
      <c r="A16" s="255" t="s">
        <v>166</v>
      </c>
      <c r="B16" s="324">
        <v>0</v>
      </c>
      <c r="C16" s="324">
        <v>0</v>
      </c>
      <c r="D16" s="324">
        <v>0</v>
      </c>
      <c r="E16" s="324">
        <v>0</v>
      </c>
      <c r="F16" s="324">
        <v>0</v>
      </c>
      <c r="G16" s="324">
        <v>0</v>
      </c>
      <c r="H16" s="324">
        <v>0</v>
      </c>
      <c r="I16" s="324">
        <v>2106.4866117214501</v>
      </c>
      <c r="J16" s="324">
        <v>0</v>
      </c>
      <c r="K16" s="324">
        <v>1501.2521127585801</v>
      </c>
      <c r="L16" s="324">
        <v>0</v>
      </c>
      <c r="M16" s="324">
        <v>0</v>
      </c>
      <c r="N16" s="324">
        <v>0</v>
      </c>
      <c r="O16" s="324">
        <v>4731.5819834734702</v>
      </c>
      <c r="P16" s="324">
        <v>159.533725021072</v>
      </c>
      <c r="Q16" s="324">
        <v>0</v>
      </c>
      <c r="R16" s="324">
        <v>0</v>
      </c>
      <c r="S16" s="324">
        <v>0</v>
      </c>
      <c r="T16" s="324">
        <v>0</v>
      </c>
      <c r="U16" s="324">
        <v>0</v>
      </c>
      <c r="V16" s="324">
        <v>205.34458091978701</v>
      </c>
      <c r="W16" s="324">
        <v>0</v>
      </c>
      <c r="X16" s="324">
        <v>0</v>
      </c>
      <c r="Y16" s="324">
        <v>0</v>
      </c>
      <c r="Z16" s="324">
        <v>0</v>
      </c>
      <c r="AA16" s="324">
        <v>0</v>
      </c>
      <c r="AB16" s="324">
        <v>0</v>
      </c>
      <c r="AC16" s="324">
        <v>0</v>
      </c>
      <c r="AD16" s="324">
        <v>0</v>
      </c>
      <c r="AE16" s="324">
        <v>0</v>
      </c>
      <c r="AF16" s="324">
        <v>13092.8446042044</v>
      </c>
      <c r="AG16" s="324">
        <v>0</v>
      </c>
      <c r="AH16" s="324">
        <v>0</v>
      </c>
      <c r="AI16" s="324">
        <v>0</v>
      </c>
      <c r="AJ16" s="324">
        <v>0</v>
      </c>
      <c r="AK16" s="324">
        <v>173</v>
      </c>
      <c r="AL16" s="324">
        <v>0</v>
      </c>
      <c r="AM16" s="324">
        <v>17707.007572999999</v>
      </c>
      <c r="AN16" s="324">
        <v>0</v>
      </c>
      <c r="AO16" s="324">
        <v>121.962980022358</v>
      </c>
      <c r="AP16" s="328">
        <v>19899.507085560555</v>
      </c>
      <c r="AQ16" s="254"/>
    </row>
    <row r="17" spans="1:58" s="249" customFormat="1" ht="17.100000000000001" customHeight="1">
      <c r="A17" s="252" t="s">
        <v>167</v>
      </c>
      <c r="B17" s="324">
        <v>0</v>
      </c>
      <c r="C17" s="324">
        <v>0</v>
      </c>
      <c r="D17" s="324">
        <v>0</v>
      </c>
      <c r="E17" s="324">
        <v>0</v>
      </c>
      <c r="F17" s="324">
        <v>0</v>
      </c>
      <c r="G17" s="324">
        <v>0</v>
      </c>
      <c r="H17" s="324">
        <v>0</v>
      </c>
      <c r="I17" s="324">
        <v>2439.7603900377198</v>
      </c>
      <c r="J17" s="324">
        <v>0</v>
      </c>
      <c r="K17" s="324">
        <v>212.70846997578599</v>
      </c>
      <c r="L17" s="324">
        <v>0</v>
      </c>
      <c r="M17" s="324">
        <v>0</v>
      </c>
      <c r="N17" s="324">
        <v>0</v>
      </c>
      <c r="O17" s="324">
        <v>3388.9670232692602</v>
      </c>
      <c r="P17" s="324">
        <v>506.58201984660298</v>
      </c>
      <c r="Q17" s="324">
        <v>0</v>
      </c>
      <c r="R17" s="324">
        <v>0</v>
      </c>
      <c r="S17" s="324">
        <v>0</v>
      </c>
      <c r="T17" s="324">
        <v>0</v>
      </c>
      <c r="U17" s="324">
        <v>0</v>
      </c>
      <c r="V17" s="324">
        <v>0</v>
      </c>
      <c r="W17" s="324">
        <v>0</v>
      </c>
      <c r="X17" s="324">
        <v>0</v>
      </c>
      <c r="Y17" s="324">
        <v>0</v>
      </c>
      <c r="Z17" s="324">
        <v>0</v>
      </c>
      <c r="AA17" s="324">
        <v>0</v>
      </c>
      <c r="AB17" s="324">
        <v>0</v>
      </c>
      <c r="AC17" s="324">
        <v>0</v>
      </c>
      <c r="AD17" s="324">
        <v>0</v>
      </c>
      <c r="AE17" s="324">
        <v>0</v>
      </c>
      <c r="AF17" s="324">
        <v>13303.464392436201</v>
      </c>
      <c r="AG17" s="324">
        <v>0</v>
      </c>
      <c r="AH17" s="324">
        <v>0</v>
      </c>
      <c r="AI17" s="324">
        <v>0</v>
      </c>
      <c r="AJ17" s="324">
        <v>0</v>
      </c>
      <c r="AK17" s="324">
        <v>0</v>
      </c>
      <c r="AL17" s="324">
        <v>0</v>
      </c>
      <c r="AM17" s="324">
        <v>10628.164529</v>
      </c>
      <c r="AN17" s="324">
        <v>0</v>
      </c>
      <c r="AO17" s="324">
        <v>0</v>
      </c>
      <c r="AP17" s="328">
        <v>15239.823412282785</v>
      </c>
      <c r="AQ17" s="253"/>
    </row>
    <row r="18" spans="1:58" s="259" customFormat="1" ht="30" customHeight="1">
      <c r="A18" s="254" t="s">
        <v>168</v>
      </c>
      <c r="B18" s="324">
        <v>0</v>
      </c>
      <c r="C18" s="324">
        <v>0</v>
      </c>
      <c r="D18" s="324">
        <v>0</v>
      </c>
      <c r="E18" s="324">
        <v>0</v>
      </c>
      <c r="F18" s="324">
        <v>0</v>
      </c>
      <c r="G18" s="324">
        <v>0</v>
      </c>
      <c r="H18" s="324">
        <v>0</v>
      </c>
      <c r="I18" s="324">
        <v>7069.2752002874695</v>
      </c>
      <c r="J18" s="324">
        <v>0</v>
      </c>
      <c r="K18" s="324">
        <v>2723.3462122078163</v>
      </c>
      <c r="L18" s="324">
        <v>0</v>
      </c>
      <c r="M18" s="324">
        <v>0</v>
      </c>
      <c r="N18" s="324">
        <v>0</v>
      </c>
      <c r="O18" s="324">
        <v>14241.122974822401</v>
      </c>
      <c r="P18" s="324">
        <v>1490.5688271862441</v>
      </c>
      <c r="Q18" s="324">
        <v>0</v>
      </c>
      <c r="R18" s="324">
        <v>0</v>
      </c>
      <c r="S18" s="324">
        <v>0</v>
      </c>
      <c r="T18" s="324">
        <v>0</v>
      </c>
      <c r="U18" s="324">
        <v>0</v>
      </c>
      <c r="V18" s="324">
        <v>278.6074858111399</v>
      </c>
      <c r="W18" s="324">
        <v>0</v>
      </c>
      <c r="X18" s="324">
        <v>0</v>
      </c>
      <c r="Y18" s="324">
        <v>0</v>
      </c>
      <c r="Z18" s="324">
        <v>0</v>
      </c>
      <c r="AA18" s="324">
        <v>0</v>
      </c>
      <c r="AB18" s="324">
        <v>0</v>
      </c>
      <c r="AC18" s="324">
        <v>0</v>
      </c>
      <c r="AD18" s="324">
        <v>0</v>
      </c>
      <c r="AE18" s="324">
        <v>0</v>
      </c>
      <c r="AF18" s="324">
        <v>44514.363941347874</v>
      </c>
      <c r="AG18" s="324">
        <v>0</v>
      </c>
      <c r="AH18" s="324">
        <v>0</v>
      </c>
      <c r="AI18" s="324">
        <v>0</v>
      </c>
      <c r="AJ18" s="324">
        <v>0</v>
      </c>
      <c r="AK18" s="324">
        <v>193</v>
      </c>
      <c r="AL18" s="324">
        <v>0</v>
      </c>
      <c r="AM18" s="324">
        <v>47298.589347000001</v>
      </c>
      <c r="AN18" s="324">
        <v>0</v>
      </c>
      <c r="AO18" s="324">
        <v>121.962980022358</v>
      </c>
      <c r="AP18" s="328">
        <v>58965.418484342656</v>
      </c>
    </row>
    <row r="19" spans="1:58" s="251" customFormat="1" ht="30" customHeight="1">
      <c r="A19" s="260" t="s">
        <v>202</v>
      </c>
      <c r="B19" s="324"/>
      <c r="C19" s="324"/>
      <c r="D19" s="324"/>
      <c r="E19" s="325"/>
      <c r="F19" s="324"/>
      <c r="G19" s="324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24"/>
      <c r="V19" s="324"/>
      <c r="W19" s="324"/>
      <c r="X19" s="324"/>
      <c r="Y19" s="324"/>
      <c r="Z19" s="324"/>
      <c r="AA19" s="324"/>
      <c r="AB19" s="324"/>
      <c r="AC19" s="324"/>
      <c r="AD19" s="324"/>
      <c r="AE19" s="324"/>
      <c r="AF19" s="324"/>
      <c r="AG19" s="324"/>
      <c r="AH19" s="324"/>
      <c r="AI19" s="324"/>
      <c r="AJ19" s="324"/>
      <c r="AK19" s="324"/>
      <c r="AL19" s="324"/>
      <c r="AM19" s="324"/>
      <c r="AN19" s="324"/>
      <c r="AO19" s="329"/>
      <c r="AP19" s="328"/>
      <c r="AQ19" s="258"/>
    </row>
    <row r="20" spans="1:58" s="251" customFormat="1" ht="30" customHeight="1">
      <c r="A20" s="257" t="s">
        <v>170</v>
      </c>
      <c r="B20" s="324"/>
      <c r="C20" s="324"/>
      <c r="D20" s="324"/>
      <c r="E20" s="325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24"/>
      <c r="Y20" s="324"/>
      <c r="Z20" s="324"/>
      <c r="AA20" s="324"/>
      <c r="AB20" s="324"/>
      <c r="AC20" s="324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  <c r="AN20" s="324"/>
      <c r="AO20" s="329"/>
      <c r="AP20" s="328"/>
      <c r="AQ20" s="258"/>
    </row>
    <row r="21" spans="1:58" s="249" customFormat="1" ht="17.100000000000001" customHeight="1">
      <c r="A21" s="252" t="s">
        <v>197</v>
      </c>
      <c r="B21" s="324">
        <v>0</v>
      </c>
      <c r="C21" s="324">
        <v>0</v>
      </c>
      <c r="D21" s="324">
        <v>0</v>
      </c>
      <c r="E21" s="324">
        <v>0</v>
      </c>
      <c r="F21" s="324">
        <v>0</v>
      </c>
      <c r="G21" s="324">
        <v>0</v>
      </c>
      <c r="H21" s="324">
        <v>0</v>
      </c>
      <c r="I21" s="324">
        <v>0.80388362398884605</v>
      </c>
      <c r="J21" s="324">
        <v>0</v>
      </c>
      <c r="K21" s="324">
        <v>0</v>
      </c>
      <c r="L21" s="324">
        <v>0</v>
      </c>
      <c r="M21" s="324">
        <v>0</v>
      </c>
      <c r="N21" s="324">
        <v>0</v>
      </c>
      <c r="O21" s="324">
        <v>1635.58960532784</v>
      </c>
      <c r="P21" s="324">
        <v>13.227961389545699</v>
      </c>
      <c r="Q21" s="324">
        <v>0</v>
      </c>
      <c r="R21" s="324">
        <v>0</v>
      </c>
      <c r="S21" s="324">
        <v>0</v>
      </c>
      <c r="T21" s="324">
        <v>0</v>
      </c>
      <c r="U21" s="324">
        <v>0</v>
      </c>
      <c r="V21" s="324">
        <v>340.52081794317701</v>
      </c>
      <c r="W21" s="324">
        <v>0</v>
      </c>
      <c r="X21" s="324">
        <v>0</v>
      </c>
      <c r="Y21" s="324">
        <v>0</v>
      </c>
      <c r="Z21" s="324">
        <v>0</v>
      </c>
      <c r="AA21" s="324">
        <v>0</v>
      </c>
      <c r="AB21" s="324">
        <v>0</v>
      </c>
      <c r="AC21" s="324">
        <v>0</v>
      </c>
      <c r="AD21" s="324">
        <v>0</v>
      </c>
      <c r="AE21" s="324">
        <v>0</v>
      </c>
      <c r="AF21" s="324">
        <v>2273.4444094951</v>
      </c>
      <c r="AG21" s="324">
        <v>0</v>
      </c>
      <c r="AH21" s="324">
        <v>0</v>
      </c>
      <c r="AI21" s="324">
        <v>0</v>
      </c>
      <c r="AJ21" s="324">
        <v>0</v>
      </c>
      <c r="AK21" s="324">
        <v>0</v>
      </c>
      <c r="AL21" s="324">
        <v>0</v>
      </c>
      <c r="AM21" s="324">
        <v>3673.892707</v>
      </c>
      <c r="AN21" s="324">
        <v>0</v>
      </c>
      <c r="AO21" s="324">
        <v>0</v>
      </c>
      <c r="AP21" s="328">
        <v>3968.7396923898259</v>
      </c>
    </row>
    <row r="22" spans="1:58" s="249" customFormat="1" ht="17.100000000000001" customHeight="1">
      <c r="A22" s="252" t="s">
        <v>198</v>
      </c>
      <c r="B22" s="324">
        <v>0</v>
      </c>
      <c r="C22" s="324">
        <v>0</v>
      </c>
      <c r="D22" s="324">
        <v>0</v>
      </c>
      <c r="E22" s="324">
        <v>0</v>
      </c>
      <c r="F22" s="324">
        <v>0</v>
      </c>
      <c r="G22" s="324">
        <v>0</v>
      </c>
      <c r="H22" s="324">
        <v>0</v>
      </c>
      <c r="I22" s="324">
        <v>0</v>
      </c>
      <c r="J22" s="324">
        <v>0</v>
      </c>
      <c r="K22" s="324">
        <v>0</v>
      </c>
      <c r="L22" s="324">
        <v>0</v>
      </c>
      <c r="M22" s="324">
        <v>0</v>
      </c>
      <c r="N22" s="324">
        <v>0</v>
      </c>
      <c r="O22" s="324">
        <v>85.333234085883603</v>
      </c>
      <c r="P22" s="324">
        <v>0</v>
      </c>
      <c r="Q22" s="324">
        <v>0</v>
      </c>
      <c r="R22" s="324">
        <v>0</v>
      </c>
      <c r="S22" s="324">
        <v>0</v>
      </c>
      <c r="T22" s="324">
        <v>0</v>
      </c>
      <c r="U22" s="324">
        <v>0</v>
      </c>
      <c r="V22" s="324">
        <v>0</v>
      </c>
      <c r="W22" s="324">
        <v>0</v>
      </c>
      <c r="X22" s="324">
        <v>0</v>
      </c>
      <c r="Y22" s="324">
        <v>0</v>
      </c>
      <c r="Z22" s="324">
        <v>0</v>
      </c>
      <c r="AA22" s="324">
        <v>0</v>
      </c>
      <c r="AB22" s="324">
        <v>0</v>
      </c>
      <c r="AC22" s="324">
        <v>0</v>
      </c>
      <c r="AD22" s="324">
        <v>0</v>
      </c>
      <c r="AE22" s="324">
        <v>0</v>
      </c>
      <c r="AF22" s="324">
        <v>1340.7033545858801</v>
      </c>
      <c r="AG22" s="324">
        <v>0</v>
      </c>
      <c r="AH22" s="324">
        <v>0</v>
      </c>
      <c r="AI22" s="324">
        <v>0</v>
      </c>
      <c r="AJ22" s="324">
        <v>0</v>
      </c>
      <c r="AK22" s="324">
        <v>0</v>
      </c>
      <c r="AL22" s="324">
        <v>0</v>
      </c>
      <c r="AM22" s="324">
        <v>1261.6181505</v>
      </c>
      <c r="AN22" s="324">
        <v>0</v>
      </c>
      <c r="AO22" s="324">
        <v>0</v>
      </c>
      <c r="AP22" s="328">
        <v>1343.8273695858818</v>
      </c>
      <c r="AQ22" s="254"/>
    </row>
    <row r="23" spans="1:58" s="249" customFormat="1" ht="17.100000000000001" customHeight="1">
      <c r="A23" s="252" t="s">
        <v>166</v>
      </c>
      <c r="B23" s="324">
        <v>0</v>
      </c>
      <c r="C23" s="324">
        <v>0</v>
      </c>
      <c r="D23" s="324">
        <v>75</v>
      </c>
      <c r="E23" s="324">
        <v>0</v>
      </c>
      <c r="F23" s="324">
        <v>0</v>
      </c>
      <c r="G23" s="324">
        <v>0</v>
      </c>
      <c r="H23" s="324">
        <v>50</v>
      </c>
      <c r="I23" s="324">
        <v>0</v>
      </c>
      <c r="J23" s="324">
        <v>0</v>
      </c>
      <c r="K23" s="324">
        <v>850</v>
      </c>
      <c r="L23" s="324">
        <v>0</v>
      </c>
      <c r="M23" s="324">
        <v>0</v>
      </c>
      <c r="N23" s="324">
        <v>0</v>
      </c>
      <c r="O23" s="324">
        <v>1711.1258611952701</v>
      </c>
      <c r="P23" s="324">
        <v>502.68</v>
      </c>
      <c r="Q23" s="324">
        <v>0</v>
      </c>
      <c r="R23" s="324">
        <v>0</v>
      </c>
      <c r="S23" s="324">
        <v>0</v>
      </c>
      <c r="T23" s="324">
        <v>0</v>
      </c>
      <c r="U23" s="324">
        <v>0</v>
      </c>
      <c r="V23" s="324">
        <v>265</v>
      </c>
      <c r="W23" s="324">
        <v>0</v>
      </c>
      <c r="X23" s="324">
        <v>0</v>
      </c>
      <c r="Y23" s="324">
        <v>0</v>
      </c>
      <c r="Z23" s="324">
        <v>0</v>
      </c>
      <c r="AA23" s="324">
        <v>0</v>
      </c>
      <c r="AB23" s="324">
        <v>0</v>
      </c>
      <c r="AC23" s="324">
        <v>0</v>
      </c>
      <c r="AD23" s="324">
        <v>0</v>
      </c>
      <c r="AE23" s="324">
        <v>0</v>
      </c>
      <c r="AF23" s="324">
        <v>6827.0632341952696</v>
      </c>
      <c r="AG23" s="324">
        <v>0</v>
      </c>
      <c r="AH23" s="324">
        <v>0</v>
      </c>
      <c r="AI23" s="324">
        <v>0</v>
      </c>
      <c r="AJ23" s="324">
        <v>0</v>
      </c>
      <c r="AK23" s="324">
        <v>105</v>
      </c>
      <c r="AL23" s="324">
        <v>0</v>
      </c>
      <c r="AM23" s="324">
        <v>9427.7529809999996</v>
      </c>
      <c r="AN23" s="324">
        <v>0</v>
      </c>
      <c r="AO23" s="324">
        <v>0</v>
      </c>
      <c r="AP23" s="328">
        <v>9906.8110381952683</v>
      </c>
    </row>
    <row r="24" spans="1:58" s="249" customFormat="1" ht="17.100000000000001" customHeight="1">
      <c r="A24" s="252" t="s">
        <v>167</v>
      </c>
      <c r="B24" s="324">
        <v>0</v>
      </c>
      <c r="C24" s="324">
        <v>0</v>
      </c>
      <c r="D24" s="324">
        <v>0</v>
      </c>
      <c r="E24" s="324">
        <v>0</v>
      </c>
      <c r="F24" s="324">
        <v>0</v>
      </c>
      <c r="G24" s="324">
        <v>0</v>
      </c>
      <c r="H24" s="324">
        <v>0</v>
      </c>
      <c r="I24" s="324">
        <v>0</v>
      </c>
      <c r="J24" s="324">
        <v>0</v>
      </c>
      <c r="K24" s="324">
        <v>31.878955735366699</v>
      </c>
      <c r="L24" s="324">
        <v>0</v>
      </c>
      <c r="M24" s="324">
        <v>0</v>
      </c>
      <c r="N24" s="324">
        <v>0</v>
      </c>
      <c r="O24" s="324">
        <v>588.20710077029298</v>
      </c>
      <c r="P24" s="324">
        <v>0</v>
      </c>
      <c r="Q24" s="324">
        <v>0</v>
      </c>
      <c r="R24" s="324">
        <v>0</v>
      </c>
      <c r="S24" s="324">
        <v>0</v>
      </c>
      <c r="T24" s="324">
        <v>0</v>
      </c>
      <c r="U24" s="324">
        <v>0</v>
      </c>
      <c r="V24" s="324">
        <v>116.716006244339</v>
      </c>
      <c r="W24" s="324">
        <v>0</v>
      </c>
      <c r="X24" s="324">
        <v>0</v>
      </c>
      <c r="Y24" s="324">
        <v>0</v>
      </c>
      <c r="Z24" s="324">
        <v>0</v>
      </c>
      <c r="AA24" s="324">
        <v>0</v>
      </c>
      <c r="AB24" s="324">
        <v>0</v>
      </c>
      <c r="AC24" s="324">
        <v>0</v>
      </c>
      <c r="AD24" s="324">
        <v>0</v>
      </c>
      <c r="AE24" s="324">
        <v>0</v>
      </c>
      <c r="AF24" s="324">
        <v>1453.41526153778</v>
      </c>
      <c r="AG24" s="324">
        <v>0</v>
      </c>
      <c r="AH24" s="324">
        <v>0</v>
      </c>
      <c r="AI24" s="324">
        <v>0</v>
      </c>
      <c r="AJ24" s="324">
        <v>0</v>
      </c>
      <c r="AK24" s="324">
        <v>0</v>
      </c>
      <c r="AL24" s="324">
        <v>0</v>
      </c>
      <c r="AM24" s="324">
        <v>1250.303355</v>
      </c>
      <c r="AN24" s="324">
        <v>0</v>
      </c>
      <c r="AO24" s="324">
        <v>0</v>
      </c>
      <c r="AP24" s="328">
        <v>1720.2603396438894</v>
      </c>
    </row>
    <row r="25" spans="1:58" s="254" customFormat="1" ht="20.100000000000001" customHeight="1">
      <c r="A25" s="254" t="s">
        <v>168</v>
      </c>
      <c r="B25" s="324">
        <v>0</v>
      </c>
      <c r="C25" s="324">
        <v>0</v>
      </c>
      <c r="D25" s="324">
        <v>75</v>
      </c>
      <c r="E25" s="324">
        <v>0</v>
      </c>
      <c r="F25" s="324">
        <v>0</v>
      </c>
      <c r="G25" s="324">
        <v>0</v>
      </c>
      <c r="H25" s="324">
        <v>50</v>
      </c>
      <c r="I25" s="324">
        <v>0.80388362398884605</v>
      </c>
      <c r="J25" s="324">
        <v>0</v>
      </c>
      <c r="K25" s="324">
        <v>881.87895573536673</v>
      </c>
      <c r="L25" s="324">
        <v>0</v>
      </c>
      <c r="M25" s="324">
        <v>0</v>
      </c>
      <c r="N25" s="324">
        <v>0</v>
      </c>
      <c r="O25" s="324">
        <v>4020.2558013792864</v>
      </c>
      <c r="P25" s="324">
        <v>515.90796138954568</v>
      </c>
      <c r="Q25" s="324">
        <v>0</v>
      </c>
      <c r="R25" s="324">
        <v>0</v>
      </c>
      <c r="S25" s="324">
        <v>0</v>
      </c>
      <c r="T25" s="324">
        <v>0</v>
      </c>
      <c r="U25" s="324">
        <v>0</v>
      </c>
      <c r="V25" s="324">
        <v>722.23682418751605</v>
      </c>
      <c r="W25" s="324">
        <v>0</v>
      </c>
      <c r="X25" s="324">
        <v>0</v>
      </c>
      <c r="Y25" s="324">
        <v>0</v>
      </c>
      <c r="Z25" s="324">
        <v>0</v>
      </c>
      <c r="AA25" s="324">
        <v>0</v>
      </c>
      <c r="AB25" s="324">
        <v>0</v>
      </c>
      <c r="AC25" s="324">
        <v>0</v>
      </c>
      <c r="AD25" s="324">
        <v>0</v>
      </c>
      <c r="AE25" s="324">
        <v>0</v>
      </c>
      <c r="AF25" s="324">
        <v>11894.626259814029</v>
      </c>
      <c r="AG25" s="324">
        <v>0</v>
      </c>
      <c r="AH25" s="324">
        <v>0</v>
      </c>
      <c r="AI25" s="324">
        <v>0</v>
      </c>
      <c r="AJ25" s="324">
        <v>0</v>
      </c>
      <c r="AK25" s="324">
        <v>105</v>
      </c>
      <c r="AL25" s="324">
        <v>0</v>
      </c>
      <c r="AM25" s="324">
        <v>15613.567193499999</v>
      </c>
      <c r="AN25" s="324">
        <v>0</v>
      </c>
      <c r="AO25" s="324">
        <v>0</v>
      </c>
      <c r="AP25" s="328">
        <v>16939.638439814866</v>
      </c>
      <c r="AQ25" s="249"/>
      <c r="AR25" s="249"/>
      <c r="AS25" s="249"/>
      <c r="AT25" s="249"/>
      <c r="AU25" s="249"/>
      <c r="AV25" s="249"/>
      <c r="AW25" s="249"/>
      <c r="AX25" s="249"/>
      <c r="AY25" s="249"/>
      <c r="AZ25" s="249"/>
      <c r="BA25" s="249"/>
      <c r="BB25" s="249"/>
      <c r="BC25" s="249"/>
      <c r="BD25" s="249"/>
      <c r="BE25" s="249"/>
      <c r="BF25" s="249"/>
    </row>
    <row r="26" spans="1:58" s="251" customFormat="1" ht="30" customHeight="1">
      <c r="A26" s="257" t="s">
        <v>171</v>
      </c>
      <c r="B26" s="324"/>
      <c r="C26" s="324"/>
      <c r="D26" s="324"/>
      <c r="E26" s="325"/>
      <c r="F26" s="324"/>
      <c r="G26" s="324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4"/>
      <c r="U26" s="324"/>
      <c r="V26" s="324"/>
      <c r="W26" s="324"/>
      <c r="X26" s="324"/>
      <c r="Y26" s="324"/>
      <c r="Z26" s="324"/>
      <c r="AA26" s="324"/>
      <c r="AB26" s="324"/>
      <c r="AC26" s="324"/>
      <c r="AD26" s="324"/>
      <c r="AE26" s="324"/>
      <c r="AF26" s="324"/>
      <c r="AG26" s="324"/>
      <c r="AH26" s="324"/>
      <c r="AI26" s="324"/>
      <c r="AJ26" s="324"/>
      <c r="AK26" s="324"/>
      <c r="AL26" s="324"/>
      <c r="AM26" s="324"/>
      <c r="AN26" s="324"/>
      <c r="AO26" s="329"/>
      <c r="AP26" s="328"/>
      <c r="AQ26" s="258"/>
    </row>
    <row r="27" spans="1:58" s="249" customFormat="1" ht="17.100000000000001" customHeight="1">
      <c r="A27" s="252" t="s">
        <v>197</v>
      </c>
      <c r="B27" s="324">
        <v>0</v>
      </c>
      <c r="C27" s="324">
        <v>0</v>
      </c>
      <c r="D27" s="324">
        <v>0</v>
      </c>
      <c r="E27" s="324">
        <v>0</v>
      </c>
      <c r="F27" s="324">
        <v>0</v>
      </c>
      <c r="G27" s="324">
        <v>0</v>
      </c>
      <c r="H27" s="324">
        <v>50</v>
      </c>
      <c r="I27" s="324">
        <v>200</v>
      </c>
      <c r="J27" s="324">
        <v>0</v>
      </c>
      <c r="K27" s="324">
        <v>100</v>
      </c>
      <c r="L27" s="324">
        <v>0</v>
      </c>
      <c r="M27" s="324">
        <v>0</v>
      </c>
      <c r="N27" s="324">
        <v>0</v>
      </c>
      <c r="O27" s="324">
        <v>708.60439510250603</v>
      </c>
      <c r="P27" s="324">
        <v>12.368</v>
      </c>
      <c r="Q27" s="324">
        <v>0</v>
      </c>
      <c r="R27" s="324">
        <v>0</v>
      </c>
      <c r="S27" s="324">
        <v>0</v>
      </c>
      <c r="T27" s="324">
        <v>0</v>
      </c>
      <c r="U27" s="324">
        <v>0</v>
      </c>
      <c r="V27" s="324">
        <v>175</v>
      </c>
      <c r="W27" s="324">
        <v>0</v>
      </c>
      <c r="X27" s="324">
        <v>0</v>
      </c>
      <c r="Y27" s="324">
        <v>0</v>
      </c>
      <c r="Z27" s="324">
        <v>0</v>
      </c>
      <c r="AA27" s="324">
        <v>0</v>
      </c>
      <c r="AB27" s="324">
        <v>0</v>
      </c>
      <c r="AC27" s="324">
        <v>0</v>
      </c>
      <c r="AD27" s="324">
        <v>0</v>
      </c>
      <c r="AE27" s="324">
        <v>0</v>
      </c>
      <c r="AF27" s="324">
        <v>1798.5348101025099</v>
      </c>
      <c r="AG27" s="324">
        <v>0</v>
      </c>
      <c r="AH27" s="324">
        <v>0</v>
      </c>
      <c r="AI27" s="324">
        <v>0</v>
      </c>
      <c r="AJ27" s="324">
        <v>0</v>
      </c>
      <c r="AK27" s="324">
        <v>25</v>
      </c>
      <c r="AL27" s="324">
        <v>0</v>
      </c>
      <c r="AM27" s="324">
        <v>2572.8904149999998</v>
      </c>
      <c r="AN27" s="324">
        <v>0</v>
      </c>
      <c r="AO27" s="324">
        <v>0</v>
      </c>
      <c r="AP27" s="328">
        <v>2821.1988101025081</v>
      </c>
    </row>
    <row r="28" spans="1:58" s="249" customFormat="1" ht="17.100000000000001" customHeight="1">
      <c r="A28" s="252" t="s">
        <v>198</v>
      </c>
      <c r="B28" s="324">
        <v>0</v>
      </c>
      <c r="C28" s="324">
        <v>0</v>
      </c>
      <c r="D28" s="324">
        <v>0</v>
      </c>
      <c r="E28" s="324">
        <v>0</v>
      </c>
      <c r="F28" s="324">
        <v>0</v>
      </c>
      <c r="G28" s="324">
        <v>0</v>
      </c>
      <c r="H28" s="324">
        <v>0</v>
      </c>
      <c r="I28" s="324">
        <v>0</v>
      </c>
      <c r="J28" s="324">
        <v>0</v>
      </c>
      <c r="K28" s="324">
        <v>0</v>
      </c>
      <c r="L28" s="324">
        <v>0</v>
      </c>
      <c r="M28" s="324">
        <v>0</v>
      </c>
      <c r="N28" s="324">
        <v>0</v>
      </c>
      <c r="O28" s="324">
        <v>81.108772514765604</v>
      </c>
      <c r="P28" s="324">
        <v>0</v>
      </c>
      <c r="Q28" s="324">
        <v>0</v>
      </c>
      <c r="R28" s="324">
        <v>0</v>
      </c>
      <c r="S28" s="324">
        <v>0</v>
      </c>
      <c r="T28" s="324">
        <v>0</v>
      </c>
      <c r="U28" s="324">
        <v>0</v>
      </c>
      <c r="V28" s="324">
        <v>0</v>
      </c>
      <c r="W28" s="324">
        <v>0</v>
      </c>
      <c r="X28" s="324">
        <v>0</v>
      </c>
      <c r="Y28" s="324">
        <v>0</v>
      </c>
      <c r="Z28" s="324">
        <v>0</v>
      </c>
      <c r="AA28" s="324">
        <v>0</v>
      </c>
      <c r="AB28" s="324">
        <v>0</v>
      </c>
      <c r="AC28" s="324">
        <v>0</v>
      </c>
      <c r="AD28" s="324">
        <v>0</v>
      </c>
      <c r="AE28" s="324">
        <v>0</v>
      </c>
      <c r="AF28" s="324">
        <v>1347.5151460147699</v>
      </c>
      <c r="AG28" s="324">
        <v>0</v>
      </c>
      <c r="AH28" s="324">
        <v>0</v>
      </c>
      <c r="AI28" s="324">
        <v>0</v>
      </c>
      <c r="AJ28" s="324">
        <v>0</v>
      </c>
      <c r="AK28" s="324">
        <v>0</v>
      </c>
      <c r="AL28" s="324">
        <v>0</v>
      </c>
      <c r="AM28" s="324">
        <v>1271.8918974999999</v>
      </c>
      <c r="AN28" s="324">
        <v>0</v>
      </c>
      <c r="AO28" s="324">
        <v>0</v>
      </c>
      <c r="AP28" s="328">
        <v>1350.2579080147677</v>
      </c>
    </row>
    <row r="29" spans="1:58" s="249" customFormat="1" ht="17.100000000000001" customHeight="1">
      <c r="A29" s="252" t="s">
        <v>166</v>
      </c>
      <c r="B29" s="324">
        <v>0</v>
      </c>
      <c r="C29" s="324">
        <v>0</v>
      </c>
      <c r="D29" s="324">
        <v>75</v>
      </c>
      <c r="E29" s="324">
        <v>0</v>
      </c>
      <c r="F29" s="324">
        <v>0</v>
      </c>
      <c r="G29" s="324">
        <v>0</v>
      </c>
      <c r="H29" s="324">
        <v>20</v>
      </c>
      <c r="I29" s="324">
        <v>914.45625585242203</v>
      </c>
      <c r="J29" s="324">
        <v>0</v>
      </c>
      <c r="K29" s="324">
        <v>1580</v>
      </c>
      <c r="L29" s="324">
        <v>0</v>
      </c>
      <c r="M29" s="324">
        <v>0</v>
      </c>
      <c r="N29" s="324">
        <v>0</v>
      </c>
      <c r="O29" s="324">
        <v>3478.0371030050401</v>
      </c>
      <c r="P29" s="324">
        <v>248.82</v>
      </c>
      <c r="Q29" s="324">
        <v>750</v>
      </c>
      <c r="R29" s="324">
        <v>0</v>
      </c>
      <c r="S29" s="324">
        <v>0</v>
      </c>
      <c r="T29" s="324">
        <v>0</v>
      </c>
      <c r="U29" s="324">
        <v>0</v>
      </c>
      <c r="V29" s="324">
        <v>530.68118754838395</v>
      </c>
      <c r="W29" s="324">
        <v>0</v>
      </c>
      <c r="X29" s="324">
        <v>0</v>
      </c>
      <c r="Y29" s="324">
        <v>0</v>
      </c>
      <c r="Z29" s="324">
        <v>0</v>
      </c>
      <c r="AA29" s="324">
        <v>0</v>
      </c>
      <c r="AB29" s="324">
        <v>0</v>
      </c>
      <c r="AC29" s="324">
        <v>0</v>
      </c>
      <c r="AD29" s="324">
        <v>0</v>
      </c>
      <c r="AE29" s="324">
        <v>0</v>
      </c>
      <c r="AF29" s="324">
        <v>8728.9761576042292</v>
      </c>
      <c r="AG29" s="324">
        <v>200</v>
      </c>
      <c r="AH29" s="324">
        <v>0</v>
      </c>
      <c r="AI29" s="324">
        <v>0</v>
      </c>
      <c r="AJ29" s="324">
        <v>0</v>
      </c>
      <c r="AK29" s="324">
        <v>115</v>
      </c>
      <c r="AL29" s="324">
        <v>0</v>
      </c>
      <c r="AM29" s="324">
        <v>14523.976306</v>
      </c>
      <c r="AN29" s="324">
        <v>35</v>
      </c>
      <c r="AO29" s="324">
        <v>0</v>
      </c>
      <c r="AP29" s="328">
        <v>15599.973505005039</v>
      </c>
    </row>
    <row r="30" spans="1:58" s="249" customFormat="1" ht="17.100000000000001" customHeight="1">
      <c r="A30" s="252" t="s">
        <v>167</v>
      </c>
      <c r="B30" s="324">
        <v>0</v>
      </c>
      <c r="C30" s="324">
        <v>0</v>
      </c>
      <c r="D30" s="324">
        <v>0</v>
      </c>
      <c r="E30" s="324">
        <v>0</v>
      </c>
      <c r="F30" s="324">
        <v>0</v>
      </c>
      <c r="G30" s="324">
        <v>0</v>
      </c>
      <c r="H30" s="324">
        <v>0</v>
      </c>
      <c r="I30" s="324">
        <v>1.9322045891205799</v>
      </c>
      <c r="J30" s="324">
        <v>0</v>
      </c>
      <c r="K30" s="324">
        <v>28.383452375000498</v>
      </c>
      <c r="L30" s="324">
        <v>0</v>
      </c>
      <c r="M30" s="324">
        <v>0</v>
      </c>
      <c r="N30" s="324">
        <v>0</v>
      </c>
      <c r="O30" s="324">
        <v>991.48381663996497</v>
      </c>
      <c r="P30" s="324">
        <v>17.759245384760099</v>
      </c>
      <c r="Q30" s="324">
        <v>0</v>
      </c>
      <c r="R30" s="324">
        <v>0</v>
      </c>
      <c r="S30" s="324">
        <v>0</v>
      </c>
      <c r="T30" s="324">
        <v>0</v>
      </c>
      <c r="U30" s="324">
        <v>0</v>
      </c>
      <c r="V30" s="324">
        <v>0.51969950227359296</v>
      </c>
      <c r="W30" s="324">
        <v>0</v>
      </c>
      <c r="X30" s="324">
        <v>0</v>
      </c>
      <c r="Y30" s="324">
        <v>0</v>
      </c>
      <c r="Z30" s="324">
        <v>0</v>
      </c>
      <c r="AA30" s="324">
        <v>0</v>
      </c>
      <c r="AB30" s="324">
        <v>0</v>
      </c>
      <c r="AC30" s="324">
        <v>0</v>
      </c>
      <c r="AD30" s="324">
        <v>0</v>
      </c>
      <c r="AE30" s="324">
        <v>0</v>
      </c>
      <c r="AF30" s="324">
        <v>1324.8676699800701</v>
      </c>
      <c r="AG30" s="324">
        <v>0</v>
      </c>
      <c r="AH30" s="324">
        <v>0</v>
      </c>
      <c r="AI30" s="324">
        <v>0</v>
      </c>
      <c r="AJ30" s="324">
        <v>0</v>
      </c>
      <c r="AK30" s="324">
        <v>0</v>
      </c>
      <c r="AL30" s="324">
        <v>0</v>
      </c>
      <c r="AM30" s="324">
        <v>1481.6600980000001</v>
      </c>
      <c r="AN30" s="324">
        <v>0</v>
      </c>
      <c r="AO30" s="324">
        <v>0</v>
      </c>
      <c r="AP30" s="328">
        <v>1923.303093235595</v>
      </c>
    </row>
    <row r="31" spans="1:58" s="249" customFormat="1" ht="20.100000000000001" customHeight="1">
      <c r="A31" s="254" t="s">
        <v>168</v>
      </c>
      <c r="B31" s="324">
        <v>0</v>
      </c>
      <c r="C31" s="324">
        <v>0</v>
      </c>
      <c r="D31" s="324">
        <v>75</v>
      </c>
      <c r="E31" s="324">
        <v>0</v>
      </c>
      <c r="F31" s="324">
        <v>0</v>
      </c>
      <c r="G31" s="324">
        <v>0</v>
      </c>
      <c r="H31" s="324">
        <v>70</v>
      </c>
      <c r="I31" s="324">
        <v>1116.3884604415427</v>
      </c>
      <c r="J31" s="324">
        <v>0</v>
      </c>
      <c r="K31" s="324">
        <v>1708.3834523750004</v>
      </c>
      <c r="L31" s="324">
        <v>0</v>
      </c>
      <c r="M31" s="324">
        <v>0</v>
      </c>
      <c r="N31" s="324">
        <v>0</v>
      </c>
      <c r="O31" s="324">
        <v>5259.2340872622763</v>
      </c>
      <c r="P31" s="324">
        <v>278.94724538476009</v>
      </c>
      <c r="Q31" s="324">
        <v>750</v>
      </c>
      <c r="R31" s="324">
        <v>0</v>
      </c>
      <c r="S31" s="324">
        <v>0</v>
      </c>
      <c r="T31" s="324">
        <v>0</v>
      </c>
      <c r="U31" s="324">
        <v>0</v>
      </c>
      <c r="V31" s="324">
        <v>706.20088705065757</v>
      </c>
      <c r="W31" s="324">
        <v>0</v>
      </c>
      <c r="X31" s="324">
        <v>0</v>
      </c>
      <c r="Y31" s="324">
        <v>0</v>
      </c>
      <c r="Z31" s="324">
        <v>0</v>
      </c>
      <c r="AA31" s="324">
        <v>0</v>
      </c>
      <c r="AB31" s="324">
        <v>0</v>
      </c>
      <c r="AC31" s="324">
        <v>0</v>
      </c>
      <c r="AD31" s="324">
        <v>0</v>
      </c>
      <c r="AE31" s="324">
        <v>0</v>
      </c>
      <c r="AF31" s="324">
        <v>13199.89378370158</v>
      </c>
      <c r="AG31" s="324">
        <v>200</v>
      </c>
      <c r="AH31" s="324">
        <v>0</v>
      </c>
      <c r="AI31" s="324">
        <v>0</v>
      </c>
      <c r="AJ31" s="324">
        <v>0</v>
      </c>
      <c r="AK31" s="324">
        <v>140</v>
      </c>
      <c r="AL31" s="324">
        <v>0</v>
      </c>
      <c r="AM31" s="324">
        <v>19850.4187165</v>
      </c>
      <c r="AN31" s="324">
        <v>35</v>
      </c>
      <c r="AO31" s="324">
        <v>0</v>
      </c>
      <c r="AP31" s="328">
        <v>21694.73331635791</v>
      </c>
    </row>
    <row r="32" spans="1:58" s="249" customFormat="1" ht="30" customHeight="1">
      <c r="A32" s="254" t="s">
        <v>172</v>
      </c>
      <c r="B32" s="324">
        <v>0</v>
      </c>
      <c r="C32" s="324">
        <v>0</v>
      </c>
      <c r="D32" s="324">
        <v>150</v>
      </c>
      <c r="E32" s="324">
        <v>0</v>
      </c>
      <c r="F32" s="324">
        <v>0</v>
      </c>
      <c r="G32" s="324">
        <v>0</v>
      </c>
      <c r="H32" s="324">
        <v>120</v>
      </c>
      <c r="I32" s="324">
        <v>1117.1923440655316</v>
      </c>
      <c r="J32" s="324">
        <v>0</v>
      </c>
      <c r="K32" s="324">
        <v>2590.2624081103672</v>
      </c>
      <c r="L32" s="324">
        <v>0</v>
      </c>
      <c r="M32" s="324">
        <v>0</v>
      </c>
      <c r="N32" s="324">
        <v>0</v>
      </c>
      <c r="O32" s="324">
        <v>9279.4898886415631</v>
      </c>
      <c r="P32" s="324">
        <v>794.85520677430577</v>
      </c>
      <c r="Q32" s="324">
        <v>750</v>
      </c>
      <c r="R32" s="324">
        <v>0</v>
      </c>
      <c r="S32" s="324">
        <v>0</v>
      </c>
      <c r="T32" s="324">
        <v>0</v>
      </c>
      <c r="U32" s="324">
        <v>0</v>
      </c>
      <c r="V32" s="324">
        <v>1428.4377112381735</v>
      </c>
      <c r="W32" s="324">
        <v>0</v>
      </c>
      <c r="X32" s="324">
        <v>0</v>
      </c>
      <c r="Y32" s="324">
        <v>0</v>
      </c>
      <c r="Z32" s="324">
        <v>0</v>
      </c>
      <c r="AA32" s="324">
        <v>0</v>
      </c>
      <c r="AB32" s="324">
        <v>0</v>
      </c>
      <c r="AC32" s="324">
        <v>0</v>
      </c>
      <c r="AD32" s="324">
        <v>0</v>
      </c>
      <c r="AE32" s="324">
        <v>0</v>
      </c>
      <c r="AF32" s="324">
        <v>25094.520043515608</v>
      </c>
      <c r="AG32" s="324">
        <v>200</v>
      </c>
      <c r="AH32" s="324">
        <v>0</v>
      </c>
      <c r="AI32" s="324">
        <v>0</v>
      </c>
      <c r="AJ32" s="324">
        <v>0</v>
      </c>
      <c r="AK32" s="324">
        <v>245</v>
      </c>
      <c r="AL32" s="324">
        <v>0</v>
      </c>
      <c r="AM32" s="324">
        <v>35463.985910000003</v>
      </c>
      <c r="AN32" s="324">
        <v>35</v>
      </c>
      <c r="AO32" s="324">
        <v>0</v>
      </c>
      <c r="AP32" s="324">
        <v>38634.371756172775</v>
      </c>
      <c r="AR32" s="253"/>
    </row>
    <row r="33" spans="1:42" s="249" customFormat="1" ht="30" customHeight="1">
      <c r="A33" s="261" t="s">
        <v>187</v>
      </c>
      <c r="B33" s="324">
        <v>299.51125200000001</v>
      </c>
      <c r="C33" s="324">
        <v>0</v>
      </c>
      <c r="D33" s="324">
        <v>196.1003010351881</v>
      </c>
      <c r="E33" s="324">
        <v>0</v>
      </c>
      <c r="F33" s="324">
        <v>0</v>
      </c>
      <c r="G33" s="324">
        <v>10</v>
      </c>
      <c r="H33" s="324">
        <v>151.84447499999999</v>
      </c>
      <c r="I33" s="324">
        <v>11083.026590974974</v>
      </c>
      <c r="J33" s="324">
        <v>0</v>
      </c>
      <c r="K33" s="324">
        <v>8245.7139263636655</v>
      </c>
      <c r="L33" s="324">
        <v>0</v>
      </c>
      <c r="M33" s="324">
        <v>0.29548000000000002</v>
      </c>
      <c r="N33" s="324">
        <v>2.987304</v>
      </c>
      <c r="O33" s="324">
        <v>73343.029429266098</v>
      </c>
      <c r="P33" s="324">
        <v>3536.3720404632313</v>
      </c>
      <c r="Q33" s="324">
        <v>1679.027924</v>
      </c>
      <c r="R33" s="324">
        <v>0</v>
      </c>
      <c r="S33" s="324">
        <v>0</v>
      </c>
      <c r="T33" s="324">
        <v>0</v>
      </c>
      <c r="U33" s="324">
        <v>9.6312599999999993</v>
      </c>
      <c r="V33" s="324">
        <v>3115.3200776864669</v>
      </c>
      <c r="W33" s="324">
        <v>0</v>
      </c>
      <c r="X33" s="324">
        <v>0</v>
      </c>
      <c r="Y33" s="324">
        <v>0</v>
      </c>
      <c r="Z33" s="324">
        <v>9.2979700000000012</v>
      </c>
      <c r="AA33" s="324">
        <v>0</v>
      </c>
      <c r="AB33" s="324">
        <v>0</v>
      </c>
      <c r="AC33" s="324">
        <v>0</v>
      </c>
      <c r="AD33" s="324">
        <v>53.509930414009801</v>
      </c>
      <c r="AE33" s="324">
        <v>0</v>
      </c>
      <c r="AF33" s="324">
        <v>171215.69377809955</v>
      </c>
      <c r="AG33" s="324">
        <v>200</v>
      </c>
      <c r="AH33" s="324">
        <v>221.7459302955194</v>
      </c>
      <c r="AI33" s="324">
        <v>3.5720770000000002</v>
      </c>
      <c r="AJ33" s="324">
        <v>0</v>
      </c>
      <c r="AK33" s="324">
        <v>728.50993900000003</v>
      </c>
      <c r="AL33" s="324">
        <v>0</v>
      </c>
      <c r="AM33" s="324">
        <v>219545.912151</v>
      </c>
      <c r="AN33" s="324">
        <v>43.316074999999998</v>
      </c>
      <c r="AO33" s="324">
        <v>871.69546818982406</v>
      </c>
      <c r="AP33" s="328">
        <v>247283.05668989432</v>
      </c>
    </row>
    <row r="34" spans="1:42" s="249" customFormat="1" ht="114" customHeight="1">
      <c r="A34" s="378" t="s">
        <v>433</v>
      </c>
      <c r="B34" s="378"/>
      <c r="C34" s="378"/>
      <c r="D34" s="378"/>
      <c r="E34" s="378"/>
      <c r="F34" s="378"/>
      <c r="G34" s="378"/>
      <c r="H34" s="378"/>
      <c r="I34" s="378"/>
      <c r="J34" s="378"/>
      <c r="K34" s="378"/>
      <c r="L34" s="378"/>
      <c r="M34" s="378"/>
      <c r="N34" s="378"/>
      <c r="O34" s="378"/>
      <c r="P34" s="378"/>
      <c r="Q34" s="378"/>
      <c r="R34" s="378"/>
      <c r="S34" s="378"/>
      <c r="T34" s="378"/>
      <c r="U34" s="378"/>
      <c r="V34" s="378"/>
      <c r="W34" s="378"/>
      <c r="X34" s="378"/>
      <c r="Y34" s="378"/>
      <c r="Z34" s="378"/>
      <c r="AA34" s="378"/>
      <c r="AB34" s="378"/>
      <c r="AC34" s="378"/>
      <c r="AD34" s="378"/>
      <c r="AE34" s="378"/>
      <c r="AF34" s="378"/>
      <c r="AG34" s="378"/>
      <c r="AH34" s="378"/>
      <c r="AI34" s="378"/>
      <c r="AJ34" s="378"/>
      <c r="AK34" s="378"/>
      <c r="AL34" s="378"/>
      <c r="AM34" s="378"/>
      <c r="AN34" s="378"/>
      <c r="AO34" s="378"/>
      <c r="AP34" s="378"/>
    </row>
    <row r="35" spans="1:42" s="321" customFormat="1">
      <c r="A35" s="303"/>
    </row>
  </sheetData>
  <mergeCells count="1">
    <mergeCell ref="A34:AP34"/>
  </mergeCells>
  <conditionalFormatting sqref="B13:C13 B26:D26 F26:AO26 B8:AO12 B19:C20 B21:AO25 B27:AO30 B14:AO18 B33:AP33 AP8:AP31">
    <cfRule type="expression" dxfId="29" priority="14" stopIfTrue="1">
      <formula>AND(B8&lt;&gt;"",OR(B8&lt;0,NOT(ISNUMBER(B8))))</formula>
    </cfRule>
  </conditionalFormatting>
  <conditionalFormatting sqref="D13 D19:D20 F13:AO13 F19:AO20 B31:AO31">
    <cfRule type="expression" dxfId="28" priority="12" stopIfTrue="1">
      <formula>AND(B13&lt;&gt;"",OR(B13&lt;0,NOT(ISNUMBER(B13))))</formula>
    </cfRule>
  </conditionalFormatting>
  <conditionalFormatting sqref="B32:AP32">
    <cfRule type="expression" dxfId="27" priority="1" stopIfTrue="1">
      <formula>AND(B32&lt;&gt;"",OR(B32&lt;0,NOT(ISNUMBER(B32))))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P34"/>
  <sheetViews>
    <sheetView zoomScale="55" zoomScaleNormal="55" workbookViewId="0">
      <selection activeCell="A5" sqref="A5"/>
    </sheetView>
  </sheetViews>
  <sheetFormatPr defaultColWidth="0" defaultRowHeight="15.75"/>
  <cols>
    <col min="1" max="1" width="55.85546875" style="262" customWidth="1"/>
    <col min="2" max="40" width="8.7109375" style="263" customWidth="1"/>
    <col min="41" max="41" width="11.85546875" style="263" customWidth="1"/>
    <col min="42" max="42" width="10.7109375" style="263" customWidth="1"/>
    <col min="43" max="44" width="9.140625" style="263" customWidth="1"/>
    <col min="45" max="16384" width="0" style="263" hidden="1"/>
  </cols>
  <sheetData>
    <row r="1" spans="1:42" s="242" customFormat="1" ht="19.5" customHeight="1">
      <c r="A1" s="240"/>
      <c r="B1" s="273"/>
      <c r="C1" s="273"/>
      <c r="D1" s="273"/>
      <c r="E1" s="273"/>
      <c r="F1" s="273"/>
      <c r="G1" s="273"/>
      <c r="H1" s="273"/>
      <c r="I1" s="273"/>
      <c r="AP1" s="243"/>
    </row>
    <row r="2" spans="1:42" s="239" customFormat="1" ht="20.100000000000001" customHeight="1">
      <c r="A2" s="238" t="s">
        <v>191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</row>
    <row r="3" spans="1:42" s="239" customFormat="1" ht="20.100000000000001" customHeight="1">
      <c r="A3" s="238" t="s">
        <v>192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238"/>
    </row>
    <row r="4" spans="1:42" s="239" customFormat="1" ht="20.100000000000001" customHeight="1">
      <c r="A4" s="238" t="s">
        <v>434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</row>
    <row r="5" spans="1:42" s="244" customFormat="1" ht="20.100000000000001" customHeight="1">
      <c r="A5" s="245" t="s">
        <v>174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P5" s="245"/>
    </row>
    <row r="6" spans="1:42" s="249" customFormat="1" ht="27.95" customHeight="1">
      <c r="A6" s="320" t="s">
        <v>193</v>
      </c>
      <c r="B6" s="266" t="s">
        <v>159</v>
      </c>
      <c r="C6" s="247" t="s">
        <v>110</v>
      </c>
      <c r="D6" s="247" t="s">
        <v>153</v>
      </c>
      <c r="E6" s="247" t="s">
        <v>149</v>
      </c>
      <c r="F6" s="247" t="s">
        <v>111</v>
      </c>
      <c r="G6" s="247" t="s">
        <v>62</v>
      </c>
      <c r="H6" s="247" t="s">
        <v>152</v>
      </c>
      <c r="I6" s="247" t="s">
        <v>8</v>
      </c>
      <c r="J6" s="247" t="s">
        <v>112</v>
      </c>
      <c r="K6" s="247" t="s">
        <v>75</v>
      </c>
      <c r="L6" s="247" t="s">
        <v>113</v>
      </c>
      <c r="M6" s="247" t="s">
        <v>63</v>
      </c>
      <c r="N6" s="247" t="s">
        <v>61</v>
      </c>
      <c r="O6" s="247" t="s">
        <v>53</v>
      </c>
      <c r="P6" s="247" t="s">
        <v>7</v>
      </c>
      <c r="Q6" s="247" t="s">
        <v>64</v>
      </c>
      <c r="R6" s="247" t="s">
        <v>65</v>
      </c>
      <c r="S6" s="247" t="s">
        <v>76</v>
      </c>
      <c r="T6" s="247" t="s">
        <v>115</v>
      </c>
      <c r="U6" s="247" t="s">
        <v>77</v>
      </c>
      <c r="V6" s="247" t="s">
        <v>6</v>
      </c>
      <c r="W6" s="247" t="s">
        <v>66</v>
      </c>
      <c r="X6" s="247" t="s">
        <v>67</v>
      </c>
      <c r="Y6" s="247" t="s">
        <v>118</v>
      </c>
      <c r="Z6" s="247" t="s">
        <v>81</v>
      </c>
      <c r="AA6" s="247" t="s">
        <v>78</v>
      </c>
      <c r="AB6" s="247" t="s">
        <v>119</v>
      </c>
      <c r="AC6" s="247" t="s">
        <v>68</v>
      </c>
      <c r="AD6" s="247" t="s">
        <v>69</v>
      </c>
      <c r="AE6" s="247" t="s">
        <v>150</v>
      </c>
      <c r="AF6" s="247" t="s">
        <v>70</v>
      </c>
      <c r="AG6" s="247" t="s">
        <v>120</v>
      </c>
      <c r="AH6" s="247" t="s">
        <v>151</v>
      </c>
      <c r="AI6" s="247" t="s">
        <v>82</v>
      </c>
      <c r="AJ6" s="247" t="s">
        <v>71</v>
      </c>
      <c r="AK6" s="247" t="s">
        <v>158</v>
      </c>
      <c r="AL6" s="247" t="s">
        <v>73</v>
      </c>
      <c r="AM6" s="247" t="s">
        <v>5</v>
      </c>
      <c r="AN6" s="247" t="s">
        <v>74</v>
      </c>
      <c r="AO6" s="311" t="s">
        <v>175</v>
      </c>
      <c r="AP6" s="247" t="s">
        <v>168</v>
      </c>
    </row>
    <row r="7" spans="1:42" s="249" customFormat="1" ht="30" customHeight="1">
      <c r="A7" s="312" t="s">
        <v>176</v>
      </c>
      <c r="B7" s="324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324"/>
      <c r="Z7" s="324"/>
      <c r="AA7" s="324"/>
      <c r="AB7" s="324"/>
      <c r="AC7" s="324"/>
      <c r="AD7" s="324"/>
      <c r="AE7" s="324"/>
      <c r="AF7" s="324"/>
      <c r="AG7" s="324"/>
      <c r="AH7" s="324"/>
      <c r="AI7" s="324"/>
      <c r="AJ7" s="324"/>
      <c r="AK7" s="324"/>
      <c r="AL7" s="324"/>
      <c r="AM7" s="324"/>
      <c r="AN7" s="324"/>
      <c r="AO7" s="329"/>
      <c r="AP7" s="328"/>
    </row>
    <row r="8" spans="1:42" s="249" customFormat="1" ht="17.100000000000001" customHeight="1">
      <c r="A8" s="313" t="s">
        <v>197</v>
      </c>
      <c r="B8" s="324">
        <v>0</v>
      </c>
      <c r="C8" s="324">
        <v>0</v>
      </c>
      <c r="D8" s="324">
        <v>0</v>
      </c>
      <c r="E8" s="324">
        <v>0</v>
      </c>
      <c r="F8" s="324">
        <v>0</v>
      </c>
      <c r="G8" s="324">
        <v>0</v>
      </c>
      <c r="H8" s="324">
        <v>0</v>
      </c>
      <c r="I8" s="324">
        <v>0</v>
      </c>
      <c r="J8" s="324">
        <v>0</v>
      </c>
      <c r="K8" s="324">
        <v>0</v>
      </c>
      <c r="L8" s="324">
        <v>0</v>
      </c>
      <c r="M8" s="324">
        <v>0</v>
      </c>
      <c r="N8" s="324">
        <v>0</v>
      </c>
      <c r="O8" s="324">
        <v>0</v>
      </c>
      <c r="P8" s="324">
        <v>0</v>
      </c>
      <c r="Q8" s="324">
        <v>0</v>
      </c>
      <c r="R8" s="324">
        <v>0</v>
      </c>
      <c r="S8" s="324">
        <v>0</v>
      </c>
      <c r="T8" s="324">
        <v>0</v>
      </c>
      <c r="U8" s="324">
        <v>0</v>
      </c>
      <c r="V8" s="324">
        <v>0</v>
      </c>
      <c r="W8" s="324">
        <v>0</v>
      </c>
      <c r="X8" s="324">
        <v>0</v>
      </c>
      <c r="Y8" s="324">
        <v>0</v>
      </c>
      <c r="Z8" s="324">
        <v>0</v>
      </c>
      <c r="AA8" s="324">
        <v>0</v>
      </c>
      <c r="AB8" s="324">
        <v>0</v>
      </c>
      <c r="AC8" s="324">
        <v>0</v>
      </c>
      <c r="AD8" s="324">
        <v>0</v>
      </c>
      <c r="AE8" s="324">
        <v>0</v>
      </c>
      <c r="AF8" s="324">
        <v>1503.1701049001499</v>
      </c>
      <c r="AG8" s="324">
        <v>0</v>
      </c>
      <c r="AH8" s="324">
        <v>0</v>
      </c>
      <c r="AI8" s="324">
        <v>0</v>
      </c>
      <c r="AJ8" s="324">
        <v>0</v>
      </c>
      <c r="AK8" s="324">
        <v>0</v>
      </c>
      <c r="AL8" s="324">
        <v>0</v>
      </c>
      <c r="AM8" s="324">
        <v>0</v>
      </c>
      <c r="AN8" s="324">
        <v>0</v>
      </c>
      <c r="AO8" s="324">
        <v>0</v>
      </c>
      <c r="AP8" s="328">
        <v>1503.1701049001499</v>
      </c>
    </row>
    <row r="9" spans="1:42" s="249" customFormat="1" ht="17.100000000000001" customHeight="1">
      <c r="A9" s="313" t="s">
        <v>198</v>
      </c>
      <c r="B9" s="324">
        <v>0</v>
      </c>
      <c r="C9" s="324">
        <v>0</v>
      </c>
      <c r="D9" s="324">
        <v>0</v>
      </c>
      <c r="E9" s="324">
        <v>0</v>
      </c>
      <c r="F9" s="324">
        <v>0</v>
      </c>
      <c r="G9" s="324">
        <v>0</v>
      </c>
      <c r="H9" s="324">
        <v>0</v>
      </c>
      <c r="I9" s="324">
        <v>0</v>
      </c>
      <c r="J9" s="324">
        <v>0</v>
      </c>
      <c r="K9" s="324">
        <v>0</v>
      </c>
      <c r="L9" s="324">
        <v>0</v>
      </c>
      <c r="M9" s="324">
        <v>0</v>
      </c>
      <c r="N9" s="324">
        <v>0</v>
      </c>
      <c r="O9" s="324">
        <v>0</v>
      </c>
      <c r="P9" s="324">
        <v>0</v>
      </c>
      <c r="Q9" s="324">
        <v>0</v>
      </c>
      <c r="R9" s="324">
        <v>0</v>
      </c>
      <c r="S9" s="324">
        <v>0</v>
      </c>
      <c r="T9" s="324">
        <v>0</v>
      </c>
      <c r="U9" s="324">
        <v>0</v>
      </c>
      <c r="V9" s="324">
        <v>0</v>
      </c>
      <c r="W9" s="324">
        <v>0</v>
      </c>
      <c r="X9" s="324">
        <v>0</v>
      </c>
      <c r="Y9" s="324">
        <v>0</v>
      </c>
      <c r="Z9" s="324">
        <v>0</v>
      </c>
      <c r="AA9" s="324">
        <v>0</v>
      </c>
      <c r="AB9" s="324">
        <v>0</v>
      </c>
      <c r="AC9" s="324">
        <v>0</v>
      </c>
      <c r="AD9" s="324">
        <v>0</v>
      </c>
      <c r="AE9" s="324">
        <v>0</v>
      </c>
      <c r="AF9" s="324">
        <v>6.8750919543549003</v>
      </c>
      <c r="AG9" s="324">
        <v>0</v>
      </c>
      <c r="AH9" s="324">
        <v>0</v>
      </c>
      <c r="AI9" s="324">
        <v>0</v>
      </c>
      <c r="AJ9" s="324">
        <v>0</v>
      </c>
      <c r="AK9" s="324">
        <v>0</v>
      </c>
      <c r="AL9" s="324">
        <v>0</v>
      </c>
      <c r="AM9" s="324">
        <v>0</v>
      </c>
      <c r="AN9" s="324">
        <v>0</v>
      </c>
      <c r="AO9" s="324">
        <v>0</v>
      </c>
      <c r="AP9" s="328">
        <v>6.8750919543549003</v>
      </c>
    </row>
    <row r="10" spans="1:42" s="249" customFormat="1" ht="16.5" customHeight="1">
      <c r="A10" s="314" t="s">
        <v>166</v>
      </c>
      <c r="B10" s="324">
        <v>0</v>
      </c>
      <c r="C10" s="324">
        <v>0</v>
      </c>
      <c r="D10" s="324">
        <v>0</v>
      </c>
      <c r="E10" s="324">
        <v>0</v>
      </c>
      <c r="F10" s="324">
        <v>0</v>
      </c>
      <c r="G10" s="324">
        <v>0</v>
      </c>
      <c r="H10" s="324">
        <v>0</v>
      </c>
      <c r="I10" s="324">
        <v>0</v>
      </c>
      <c r="J10" s="324">
        <v>0</v>
      </c>
      <c r="K10" s="324">
        <v>0</v>
      </c>
      <c r="L10" s="324">
        <v>0</v>
      </c>
      <c r="M10" s="324">
        <v>0</v>
      </c>
      <c r="N10" s="324">
        <v>0</v>
      </c>
      <c r="O10" s="324">
        <v>0</v>
      </c>
      <c r="P10" s="324">
        <v>0</v>
      </c>
      <c r="Q10" s="324">
        <v>0</v>
      </c>
      <c r="R10" s="324">
        <v>0</v>
      </c>
      <c r="S10" s="324">
        <v>0</v>
      </c>
      <c r="T10" s="324">
        <v>0</v>
      </c>
      <c r="U10" s="324">
        <v>0</v>
      </c>
      <c r="V10" s="324">
        <v>0</v>
      </c>
      <c r="W10" s="324">
        <v>0</v>
      </c>
      <c r="X10" s="324">
        <v>0</v>
      </c>
      <c r="Y10" s="324">
        <v>0</v>
      </c>
      <c r="Z10" s="324">
        <v>0</v>
      </c>
      <c r="AA10" s="324">
        <v>0</v>
      </c>
      <c r="AB10" s="324">
        <v>0</v>
      </c>
      <c r="AC10" s="324">
        <v>0</v>
      </c>
      <c r="AD10" s="324">
        <v>0</v>
      </c>
      <c r="AE10" s="324">
        <v>0</v>
      </c>
      <c r="AF10" s="324">
        <v>1244.39164373823</v>
      </c>
      <c r="AG10" s="324">
        <v>0</v>
      </c>
      <c r="AH10" s="324">
        <v>0</v>
      </c>
      <c r="AI10" s="324">
        <v>0</v>
      </c>
      <c r="AJ10" s="324">
        <v>0</v>
      </c>
      <c r="AK10" s="324">
        <v>0</v>
      </c>
      <c r="AL10" s="324">
        <v>0</v>
      </c>
      <c r="AM10" s="324">
        <v>200</v>
      </c>
      <c r="AN10" s="324">
        <v>0</v>
      </c>
      <c r="AO10" s="324">
        <v>0</v>
      </c>
      <c r="AP10" s="328">
        <v>1444.39164373823</v>
      </c>
    </row>
    <row r="11" spans="1:42" s="249" customFormat="1" ht="17.100000000000001" customHeight="1">
      <c r="A11" s="314" t="s">
        <v>167</v>
      </c>
      <c r="B11" s="324">
        <v>0</v>
      </c>
      <c r="C11" s="324">
        <v>0</v>
      </c>
      <c r="D11" s="324">
        <v>0</v>
      </c>
      <c r="E11" s="324">
        <v>0</v>
      </c>
      <c r="F11" s="324">
        <v>0</v>
      </c>
      <c r="G11" s="324">
        <v>0</v>
      </c>
      <c r="H11" s="324">
        <v>0</v>
      </c>
      <c r="I11" s="324">
        <v>0</v>
      </c>
      <c r="J11" s="324">
        <v>0</v>
      </c>
      <c r="K11" s="324">
        <v>0</v>
      </c>
      <c r="L11" s="324">
        <v>0</v>
      </c>
      <c r="M11" s="324">
        <v>0</v>
      </c>
      <c r="N11" s="324">
        <v>0</v>
      </c>
      <c r="O11" s="324">
        <v>0</v>
      </c>
      <c r="P11" s="324">
        <v>0</v>
      </c>
      <c r="Q11" s="324">
        <v>0</v>
      </c>
      <c r="R11" s="324">
        <v>0</v>
      </c>
      <c r="S11" s="324">
        <v>0</v>
      </c>
      <c r="T11" s="324">
        <v>0</v>
      </c>
      <c r="U11" s="324">
        <v>0</v>
      </c>
      <c r="V11" s="324">
        <v>0</v>
      </c>
      <c r="W11" s="324">
        <v>0</v>
      </c>
      <c r="X11" s="324">
        <v>0</v>
      </c>
      <c r="Y11" s="324">
        <v>0</v>
      </c>
      <c r="Z11" s="324">
        <v>0</v>
      </c>
      <c r="AA11" s="324">
        <v>0</v>
      </c>
      <c r="AB11" s="324">
        <v>0</v>
      </c>
      <c r="AC11" s="324">
        <v>0</v>
      </c>
      <c r="AD11" s="324">
        <v>0</v>
      </c>
      <c r="AE11" s="324">
        <v>0</v>
      </c>
      <c r="AF11" s="324">
        <v>0</v>
      </c>
      <c r="AG11" s="324">
        <v>0</v>
      </c>
      <c r="AH11" s="324">
        <v>0</v>
      </c>
      <c r="AI11" s="324">
        <v>0</v>
      </c>
      <c r="AJ11" s="324">
        <v>0</v>
      </c>
      <c r="AK11" s="324">
        <v>0</v>
      </c>
      <c r="AL11" s="324">
        <v>0</v>
      </c>
      <c r="AM11" s="324">
        <v>400</v>
      </c>
      <c r="AN11" s="324">
        <v>0</v>
      </c>
      <c r="AO11" s="329">
        <v>0</v>
      </c>
      <c r="AP11" s="328">
        <v>400</v>
      </c>
    </row>
    <row r="12" spans="1:42" s="259" customFormat="1" ht="30" customHeight="1">
      <c r="A12" s="315" t="s">
        <v>168</v>
      </c>
      <c r="B12" s="330">
        <v>0</v>
      </c>
      <c r="C12" s="330">
        <v>0</v>
      </c>
      <c r="D12" s="330">
        <v>0</v>
      </c>
      <c r="E12" s="330">
        <v>0</v>
      </c>
      <c r="F12" s="330">
        <v>0</v>
      </c>
      <c r="G12" s="330">
        <v>0</v>
      </c>
      <c r="H12" s="330">
        <v>0</v>
      </c>
      <c r="I12" s="330">
        <v>0</v>
      </c>
      <c r="J12" s="330">
        <v>0</v>
      </c>
      <c r="K12" s="330">
        <v>0</v>
      </c>
      <c r="L12" s="330">
        <v>0</v>
      </c>
      <c r="M12" s="330">
        <v>0</v>
      </c>
      <c r="N12" s="330">
        <v>0</v>
      </c>
      <c r="O12" s="330">
        <v>0</v>
      </c>
      <c r="P12" s="330">
        <v>0</v>
      </c>
      <c r="Q12" s="330">
        <v>0</v>
      </c>
      <c r="R12" s="330">
        <v>0</v>
      </c>
      <c r="S12" s="330">
        <v>0</v>
      </c>
      <c r="T12" s="330">
        <v>0</v>
      </c>
      <c r="U12" s="330">
        <v>0</v>
      </c>
      <c r="V12" s="330">
        <v>0</v>
      </c>
      <c r="W12" s="330">
        <v>0</v>
      </c>
      <c r="X12" s="330">
        <v>0</v>
      </c>
      <c r="Y12" s="330">
        <v>0</v>
      </c>
      <c r="Z12" s="330">
        <v>0</v>
      </c>
      <c r="AA12" s="330">
        <v>0</v>
      </c>
      <c r="AB12" s="330">
        <v>0</v>
      </c>
      <c r="AC12" s="330">
        <v>0</v>
      </c>
      <c r="AD12" s="330">
        <v>0</v>
      </c>
      <c r="AE12" s="330">
        <v>0</v>
      </c>
      <c r="AF12" s="330">
        <v>2754.4368405927348</v>
      </c>
      <c r="AG12" s="330">
        <v>0</v>
      </c>
      <c r="AH12" s="330">
        <v>0</v>
      </c>
      <c r="AI12" s="330">
        <v>0</v>
      </c>
      <c r="AJ12" s="330">
        <v>0</v>
      </c>
      <c r="AK12" s="330">
        <v>0</v>
      </c>
      <c r="AL12" s="330">
        <v>0</v>
      </c>
      <c r="AM12" s="330">
        <v>600</v>
      </c>
      <c r="AN12" s="330">
        <v>0</v>
      </c>
      <c r="AO12" s="330">
        <v>0</v>
      </c>
      <c r="AP12" s="330">
        <v>3354.4368405927348</v>
      </c>
    </row>
    <row r="13" spans="1:42" s="249" customFormat="1" ht="30" customHeight="1">
      <c r="A13" s="316" t="s">
        <v>177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  <c r="AN13" s="324"/>
      <c r="AO13" s="329"/>
      <c r="AP13" s="328"/>
    </row>
    <row r="14" spans="1:42" s="249" customFormat="1" ht="17.100000000000001" customHeight="1">
      <c r="A14" s="313" t="s">
        <v>197</v>
      </c>
      <c r="B14" s="324">
        <v>0</v>
      </c>
      <c r="C14" s="324">
        <v>0</v>
      </c>
      <c r="D14" s="324">
        <v>0</v>
      </c>
      <c r="E14" s="324">
        <v>0</v>
      </c>
      <c r="F14" s="324">
        <v>0</v>
      </c>
      <c r="G14" s="324">
        <v>0</v>
      </c>
      <c r="H14" s="324">
        <v>0</v>
      </c>
      <c r="I14" s="324">
        <v>15.948143931425101</v>
      </c>
      <c r="J14" s="324">
        <v>0</v>
      </c>
      <c r="K14" s="324">
        <v>0</v>
      </c>
      <c r="L14" s="324">
        <v>0</v>
      </c>
      <c r="M14" s="324">
        <v>0</v>
      </c>
      <c r="N14" s="324">
        <v>0</v>
      </c>
      <c r="O14" s="324">
        <v>2759.5666981261802</v>
      </c>
      <c r="P14" s="324">
        <v>0</v>
      </c>
      <c r="Q14" s="324">
        <v>0</v>
      </c>
      <c r="R14" s="324">
        <v>0</v>
      </c>
      <c r="S14" s="324">
        <v>0</v>
      </c>
      <c r="T14" s="324">
        <v>0</v>
      </c>
      <c r="U14" s="324">
        <v>0</v>
      </c>
      <c r="V14" s="324">
        <v>0</v>
      </c>
      <c r="W14" s="324">
        <v>0</v>
      </c>
      <c r="X14" s="324">
        <v>0</v>
      </c>
      <c r="Y14" s="324">
        <v>0</v>
      </c>
      <c r="Z14" s="324">
        <v>0</v>
      </c>
      <c r="AA14" s="324">
        <v>0</v>
      </c>
      <c r="AB14" s="324">
        <v>0</v>
      </c>
      <c r="AC14" s="324">
        <v>0</v>
      </c>
      <c r="AD14" s="324">
        <v>0</v>
      </c>
      <c r="AE14" s="324">
        <v>0</v>
      </c>
      <c r="AF14" s="324">
        <v>13106.2593587189</v>
      </c>
      <c r="AG14" s="324">
        <v>0</v>
      </c>
      <c r="AH14" s="324">
        <v>0</v>
      </c>
      <c r="AI14" s="324">
        <v>0</v>
      </c>
      <c r="AJ14" s="324">
        <v>0</v>
      </c>
      <c r="AK14" s="324">
        <v>0</v>
      </c>
      <c r="AL14" s="324">
        <v>0</v>
      </c>
      <c r="AM14" s="324">
        <v>14946.605</v>
      </c>
      <c r="AN14" s="324">
        <v>0</v>
      </c>
      <c r="AO14" s="324">
        <v>0</v>
      </c>
      <c r="AP14" s="328">
        <v>30828.379200776504</v>
      </c>
    </row>
    <row r="15" spans="1:42" s="249" customFormat="1" ht="17.100000000000001" customHeight="1">
      <c r="A15" s="313" t="s">
        <v>198</v>
      </c>
      <c r="B15" s="324">
        <v>0</v>
      </c>
      <c r="C15" s="324">
        <v>0</v>
      </c>
      <c r="D15" s="324">
        <v>0</v>
      </c>
      <c r="E15" s="324">
        <v>0</v>
      </c>
      <c r="F15" s="324">
        <v>0</v>
      </c>
      <c r="G15" s="324">
        <v>0</v>
      </c>
      <c r="H15" s="324">
        <v>0</v>
      </c>
      <c r="I15" s="324">
        <v>0</v>
      </c>
      <c r="J15" s="324">
        <v>0</v>
      </c>
      <c r="K15" s="324">
        <v>0</v>
      </c>
      <c r="L15" s="324">
        <v>0</v>
      </c>
      <c r="M15" s="324">
        <v>0</v>
      </c>
      <c r="N15" s="324">
        <v>0</v>
      </c>
      <c r="O15" s="324">
        <v>0</v>
      </c>
      <c r="P15" s="324">
        <v>0</v>
      </c>
      <c r="Q15" s="324">
        <v>0</v>
      </c>
      <c r="R15" s="324">
        <v>0</v>
      </c>
      <c r="S15" s="324">
        <v>0</v>
      </c>
      <c r="T15" s="324">
        <v>0</v>
      </c>
      <c r="U15" s="324">
        <v>0</v>
      </c>
      <c r="V15" s="324">
        <v>0</v>
      </c>
      <c r="W15" s="324">
        <v>0</v>
      </c>
      <c r="X15" s="324">
        <v>0</v>
      </c>
      <c r="Y15" s="324">
        <v>0</v>
      </c>
      <c r="Z15" s="324">
        <v>0</v>
      </c>
      <c r="AA15" s="324">
        <v>0</v>
      </c>
      <c r="AB15" s="324">
        <v>0</v>
      </c>
      <c r="AC15" s="324">
        <v>0</v>
      </c>
      <c r="AD15" s="324">
        <v>0</v>
      </c>
      <c r="AE15" s="324">
        <v>0</v>
      </c>
      <c r="AF15" s="324">
        <v>11322.162683925901</v>
      </c>
      <c r="AG15" s="324">
        <v>0</v>
      </c>
      <c r="AH15" s="324">
        <v>0</v>
      </c>
      <c r="AI15" s="324">
        <v>0</v>
      </c>
      <c r="AJ15" s="324">
        <v>0</v>
      </c>
      <c r="AK15" s="324">
        <v>0</v>
      </c>
      <c r="AL15" s="324">
        <v>0</v>
      </c>
      <c r="AM15" s="324">
        <v>770</v>
      </c>
      <c r="AN15" s="324">
        <v>0</v>
      </c>
      <c r="AO15" s="324">
        <v>0</v>
      </c>
      <c r="AP15" s="328">
        <v>12092.162683925901</v>
      </c>
    </row>
    <row r="16" spans="1:42" s="249" customFormat="1" ht="17.100000000000001" customHeight="1">
      <c r="A16" s="314" t="s">
        <v>166</v>
      </c>
      <c r="B16" s="324">
        <v>0</v>
      </c>
      <c r="C16" s="324">
        <v>0</v>
      </c>
      <c r="D16" s="324">
        <v>0</v>
      </c>
      <c r="E16" s="324">
        <v>0</v>
      </c>
      <c r="F16" s="324">
        <v>0</v>
      </c>
      <c r="G16" s="324">
        <v>0</v>
      </c>
      <c r="H16" s="324">
        <v>0</v>
      </c>
      <c r="I16" s="324">
        <v>1187.36503850739</v>
      </c>
      <c r="J16" s="324">
        <v>0</v>
      </c>
      <c r="K16" s="324">
        <v>0</v>
      </c>
      <c r="L16" s="324">
        <v>0</v>
      </c>
      <c r="M16" s="324">
        <v>22.4606614113464</v>
      </c>
      <c r="N16" s="324">
        <v>0</v>
      </c>
      <c r="O16" s="324">
        <v>6319.2699556265798</v>
      </c>
      <c r="P16" s="324">
        <v>462.65048118768601</v>
      </c>
      <c r="Q16" s="324">
        <v>0</v>
      </c>
      <c r="R16" s="324">
        <v>0</v>
      </c>
      <c r="S16" s="324">
        <v>0</v>
      </c>
      <c r="T16" s="324">
        <v>0</v>
      </c>
      <c r="U16" s="324">
        <v>0</v>
      </c>
      <c r="V16" s="324">
        <v>140.66025633092801</v>
      </c>
      <c r="W16" s="324">
        <v>0</v>
      </c>
      <c r="X16" s="324">
        <v>0</v>
      </c>
      <c r="Y16" s="324">
        <v>0</v>
      </c>
      <c r="Z16" s="324">
        <v>0</v>
      </c>
      <c r="AA16" s="324">
        <v>0</v>
      </c>
      <c r="AB16" s="324">
        <v>0</v>
      </c>
      <c r="AC16" s="324">
        <v>0</v>
      </c>
      <c r="AD16" s="324">
        <v>0</v>
      </c>
      <c r="AE16" s="324">
        <v>0</v>
      </c>
      <c r="AF16" s="324">
        <v>27036.024960433901</v>
      </c>
      <c r="AG16" s="324">
        <v>0</v>
      </c>
      <c r="AH16" s="324">
        <v>0</v>
      </c>
      <c r="AI16" s="324">
        <v>0</v>
      </c>
      <c r="AJ16" s="324">
        <v>0</v>
      </c>
      <c r="AK16" s="324">
        <v>0</v>
      </c>
      <c r="AL16" s="324">
        <v>0</v>
      </c>
      <c r="AM16" s="324">
        <v>24574.324044000001</v>
      </c>
      <c r="AN16" s="324">
        <v>0</v>
      </c>
      <c r="AO16" s="324">
        <v>0</v>
      </c>
      <c r="AP16" s="328">
        <v>59742.755397497829</v>
      </c>
    </row>
    <row r="17" spans="1:42" s="249" customFormat="1" ht="16.5" customHeight="1">
      <c r="A17" s="314" t="s">
        <v>167</v>
      </c>
      <c r="B17" s="324">
        <v>0</v>
      </c>
      <c r="C17" s="324">
        <v>0</v>
      </c>
      <c r="D17" s="324">
        <v>0</v>
      </c>
      <c r="E17" s="324">
        <v>0</v>
      </c>
      <c r="F17" s="324">
        <v>0</v>
      </c>
      <c r="G17" s="324">
        <v>0</v>
      </c>
      <c r="H17" s="324">
        <v>0</v>
      </c>
      <c r="I17" s="324">
        <v>301.985822185372</v>
      </c>
      <c r="J17" s="324">
        <v>0</v>
      </c>
      <c r="K17" s="324">
        <v>0</v>
      </c>
      <c r="L17" s="324">
        <v>0</v>
      </c>
      <c r="M17" s="324">
        <v>0</v>
      </c>
      <c r="N17" s="324">
        <v>0</v>
      </c>
      <c r="O17" s="324">
        <v>1948.6464662430701</v>
      </c>
      <c r="P17" s="324">
        <v>0</v>
      </c>
      <c r="Q17" s="324">
        <v>0</v>
      </c>
      <c r="R17" s="324">
        <v>8.0046750625289604</v>
      </c>
      <c r="S17" s="324">
        <v>0</v>
      </c>
      <c r="T17" s="324">
        <v>0</v>
      </c>
      <c r="U17" s="324">
        <v>0</v>
      </c>
      <c r="V17" s="324">
        <v>161.29042725946499</v>
      </c>
      <c r="W17" s="324">
        <v>0</v>
      </c>
      <c r="X17" s="324">
        <v>0</v>
      </c>
      <c r="Y17" s="324">
        <v>0</v>
      </c>
      <c r="Z17" s="324">
        <v>0</v>
      </c>
      <c r="AA17" s="324">
        <v>0</v>
      </c>
      <c r="AB17" s="324">
        <v>0</v>
      </c>
      <c r="AC17" s="324">
        <v>0</v>
      </c>
      <c r="AD17" s="324">
        <v>0</v>
      </c>
      <c r="AE17" s="324">
        <v>0</v>
      </c>
      <c r="AF17" s="324">
        <v>2896.4346886202102</v>
      </c>
      <c r="AG17" s="324">
        <v>0</v>
      </c>
      <c r="AH17" s="324">
        <v>0</v>
      </c>
      <c r="AI17" s="324">
        <v>0</v>
      </c>
      <c r="AJ17" s="324">
        <v>0</v>
      </c>
      <c r="AK17" s="324">
        <v>0</v>
      </c>
      <c r="AL17" s="324">
        <v>0</v>
      </c>
      <c r="AM17" s="324">
        <v>17863.083648</v>
      </c>
      <c r="AN17" s="324">
        <v>0</v>
      </c>
      <c r="AO17" s="324">
        <v>0</v>
      </c>
      <c r="AP17" s="328">
        <v>23179.445727370647</v>
      </c>
    </row>
    <row r="18" spans="1:42" s="259" customFormat="1" ht="30" customHeight="1">
      <c r="A18" s="315" t="s">
        <v>168</v>
      </c>
      <c r="B18" s="330">
        <v>0</v>
      </c>
      <c r="C18" s="330">
        <v>0</v>
      </c>
      <c r="D18" s="330">
        <v>0</v>
      </c>
      <c r="E18" s="330">
        <v>0</v>
      </c>
      <c r="F18" s="330">
        <v>0</v>
      </c>
      <c r="G18" s="330">
        <v>0</v>
      </c>
      <c r="H18" s="330">
        <v>0</v>
      </c>
      <c r="I18" s="330">
        <v>1505.2990046241871</v>
      </c>
      <c r="J18" s="330">
        <v>0</v>
      </c>
      <c r="K18" s="330">
        <v>0</v>
      </c>
      <c r="L18" s="330">
        <v>0</v>
      </c>
      <c r="M18" s="330">
        <v>22.4606614113464</v>
      </c>
      <c r="N18" s="330">
        <v>0</v>
      </c>
      <c r="O18" s="330">
        <v>11027.48311999583</v>
      </c>
      <c r="P18" s="330">
        <v>462.65048118768601</v>
      </c>
      <c r="Q18" s="330">
        <v>0</v>
      </c>
      <c r="R18" s="330">
        <v>8.0046750625289604</v>
      </c>
      <c r="S18" s="330">
        <v>0</v>
      </c>
      <c r="T18" s="330">
        <v>0</v>
      </c>
      <c r="U18" s="330">
        <v>0</v>
      </c>
      <c r="V18" s="330">
        <v>301.950683590393</v>
      </c>
      <c r="W18" s="330">
        <v>0</v>
      </c>
      <c r="X18" s="330">
        <v>0</v>
      </c>
      <c r="Y18" s="330">
        <v>0</v>
      </c>
      <c r="Z18" s="330">
        <v>0</v>
      </c>
      <c r="AA18" s="330">
        <v>0</v>
      </c>
      <c r="AB18" s="330">
        <v>0</v>
      </c>
      <c r="AC18" s="330">
        <v>0</v>
      </c>
      <c r="AD18" s="330">
        <v>0</v>
      </c>
      <c r="AE18" s="330">
        <v>0</v>
      </c>
      <c r="AF18" s="330">
        <v>54360.881691698916</v>
      </c>
      <c r="AG18" s="330">
        <v>0</v>
      </c>
      <c r="AH18" s="330">
        <v>0</v>
      </c>
      <c r="AI18" s="330">
        <v>0</v>
      </c>
      <c r="AJ18" s="330">
        <v>0</v>
      </c>
      <c r="AK18" s="330">
        <v>0</v>
      </c>
      <c r="AL18" s="330">
        <v>0</v>
      </c>
      <c r="AM18" s="330">
        <v>58154.012692000004</v>
      </c>
      <c r="AN18" s="330">
        <v>0</v>
      </c>
      <c r="AO18" s="330">
        <v>0</v>
      </c>
      <c r="AP18" s="330">
        <v>125842.74300957088</v>
      </c>
    </row>
    <row r="19" spans="1:42" s="251" customFormat="1" ht="30" customHeight="1">
      <c r="A19" s="317" t="s">
        <v>196</v>
      </c>
      <c r="B19" s="331"/>
      <c r="C19" s="331"/>
      <c r="D19" s="331"/>
      <c r="E19" s="331"/>
      <c r="F19" s="331"/>
      <c r="G19" s="331"/>
      <c r="H19" s="331"/>
      <c r="I19" s="331"/>
      <c r="J19" s="331"/>
      <c r="K19" s="331"/>
      <c r="L19" s="331"/>
      <c r="M19" s="331"/>
      <c r="N19" s="331"/>
      <c r="O19" s="331"/>
      <c r="P19" s="331"/>
      <c r="Q19" s="331"/>
      <c r="R19" s="331"/>
      <c r="S19" s="331"/>
      <c r="T19" s="331"/>
      <c r="U19" s="331"/>
      <c r="V19" s="331"/>
      <c r="W19" s="331"/>
      <c r="X19" s="331"/>
      <c r="Y19" s="331"/>
      <c r="Z19" s="331"/>
      <c r="AA19" s="331"/>
      <c r="AB19" s="331"/>
      <c r="AC19" s="331"/>
      <c r="AD19" s="331"/>
      <c r="AE19" s="331"/>
      <c r="AF19" s="331"/>
      <c r="AG19" s="331"/>
      <c r="AH19" s="331"/>
      <c r="AI19" s="331"/>
      <c r="AJ19" s="331"/>
      <c r="AK19" s="331"/>
      <c r="AL19" s="331"/>
      <c r="AM19" s="331"/>
      <c r="AN19" s="331"/>
      <c r="AO19" s="332"/>
      <c r="AP19" s="325"/>
    </row>
    <row r="20" spans="1:42" s="251" customFormat="1" ht="30" customHeight="1">
      <c r="A20" s="317" t="s">
        <v>170</v>
      </c>
      <c r="B20" s="331"/>
      <c r="C20" s="331"/>
      <c r="D20" s="331"/>
      <c r="E20" s="331"/>
      <c r="F20" s="331"/>
      <c r="G20" s="331"/>
      <c r="H20" s="331"/>
      <c r="I20" s="331"/>
      <c r="J20" s="331"/>
      <c r="K20" s="331"/>
      <c r="L20" s="331"/>
      <c r="M20" s="331"/>
      <c r="N20" s="331"/>
      <c r="O20" s="331"/>
      <c r="P20" s="331"/>
      <c r="Q20" s="331"/>
      <c r="R20" s="331"/>
      <c r="S20" s="331"/>
      <c r="T20" s="331"/>
      <c r="U20" s="331"/>
      <c r="V20" s="331"/>
      <c r="W20" s="331"/>
      <c r="X20" s="331"/>
      <c r="Y20" s="331"/>
      <c r="Z20" s="331"/>
      <c r="AA20" s="331"/>
      <c r="AB20" s="331"/>
      <c r="AC20" s="331"/>
      <c r="AD20" s="331"/>
      <c r="AE20" s="331"/>
      <c r="AF20" s="331"/>
      <c r="AG20" s="331"/>
      <c r="AH20" s="331"/>
      <c r="AI20" s="331"/>
      <c r="AJ20" s="331"/>
      <c r="AK20" s="331"/>
      <c r="AL20" s="331"/>
      <c r="AM20" s="331"/>
      <c r="AN20" s="331"/>
      <c r="AO20" s="332"/>
      <c r="AP20" s="328"/>
    </row>
    <row r="21" spans="1:42" s="249" customFormat="1" ht="17.100000000000001" customHeight="1">
      <c r="A21" s="313" t="s">
        <v>197</v>
      </c>
      <c r="B21" s="324">
        <v>0</v>
      </c>
      <c r="C21" s="324">
        <v>0</v>
      </c>
      <c r="D21" s="324">
        <v>0</v>
      </c>
      <c r="E21" s="324">
        <v>0</v>
      </c>
      <c r="F21" s="324">
        <v>0</v>
      </c>
      <c r="G21" s="324">
        <v>0</v>
      </c>
      <c r="H21" s="324">
        <v>0</v>
      </c>
      <c r="I21" s="324">
        <v>0</v>
      </c>
      <c r="J21" s="324">
        <v>0</v>
      </c>
      <c r="K21" s="324">
        <v>0</v>
      </c>
      <c r="L21" s="324">
        <v>0</v>
      </c>
      <c r="M21" s="324">
        <v>0</v>
      </c>
      <c r="N21" s="324">
        <v>0</v>
      </c>
      <c r="O21" s="324">
        <v>0</v>
      </c>
      <c r="P21" s="324">
        <v>0</v>
      </c>
      <c r="Q21" s="324">
        <v>0</v>
      </c>
      <c r="R21" s="324">
        <v>0</v>
      </c>
      <c r="S21" s="324">
        <v>0</v>
      </c>
      <c r="T21" s="324">
        <v>0</v>
      </c>
      <c r="U21" s="324">
        <v>0</v>
      </c>
      <c r="V21" s="324">
        <v>0</v>
      </c>
      <c r="W21" s="324">
        <v>0</v>
      </c>
      <c r="X21" s="324">
        <v>0</v>
      </c>
      <c r="Y21" s="324">
        <v>0</v>
      </c>
      <c r="Z21" s="324">
        <v>0</v>
      </c>
      <c r="AA21" s="324">
        <v>0</v>
      </c>
      <c r="AB21" s="324">
        <v>0</v>
      </c>
      <c r="AC21" s="324">
        <v>0</v>
      </c>
      <c r="AD21" s="324">
        <v>0</v>
      </c>
      <c r="AE21" s="324">
        <v>0</v>
      </c>
      <c r="AF21" s="324">
        <v>27.500367817419601</v>
      </c>
      <c r="AG21" s="324">
        <v>0</v>
      </c>
      <c r="AH21" s="324">
        <v>0</v>
      </c>
      <c r="AI21" s="324">
        <v>0</v>
      </c>
      <c r="AJ21" s="324">
        <v>0</v>
      </c>
      <c r="AK21" s="324">
        <v>0</v>
      </c>
      <c r="AL21" s="324">
        <v>0</v>
      </c>
      <c r="AM21" s="324">
        <v>300</v>
      </c>
      <c r="AN21" s="324">
        <v>0</v>
      </c>
      <c r="AO21" s="324">
        <v>0</v>
      </c>
      <c r="AP21" s="328">
        <v>327.5003678174196</v>
      </c>
    </row>
    <row r="22" spans="1:42" s="249" customFormat="1" ht="17.100000000000001" customHeight="1">
      <c r="A22" s="313" t="s">
        <v>198</v>
      </c>
      <c r="B22" s="324">
        <v>0</v>
      </c>
      <c r="C22" s="324">
        <v>0</v>
      </c>
      <c r="D22" s="324">
        <v>0</v>
      </c>
      <c r="E22" s="324">
        <v>0</v>
      </c>
      <c r="F22" s="324">
        <v>0</v>
      </c>
      <c r="G22" s="324">
        <v>0</v>
      </c>
      <c r="H22" s="324">
        <v>0</v>
      </c>
      <c r="I22" s="324">
        <v>0</v>
      </c>
      <c r="J22" s="324">
        <v>0</v>
      </c>
      <c r="K22" s="324">
        <v>0</v>
      </c>
      <c r="L22" s="324">
        <v>0</v>
      </c>
      <c r="M22" s="324">
        <v>0</v>
      </c>
      <c r="N22" s="324">
        <v>0</v>
      </c>
      <c r="O22" s="324">
        <v>0</v>
      </c>
      <c r="P22" s="324">
        <v>0</v>
      </c>
      <c r="Q22" s="324">
        <v>0</v>
      </c>
      <c r="R22" s="324">
        <v>0</v>
      </c>
      <c r="S22" s="324">
        <v>0</v>
      </c>
      <c r="T22" s="324">
        <v>0</v>
      </c>
      <c r="U22" s="324">
        <v>0</v>
      </c>
      <c r="V22" s="324">
        <v>0</v>
      </c>
      <c r="W22" s="324">
        <v>0</v>
      </c>
      <c r="X22" s="324">
        <v>0</v>
      </c>
      <c r="Y22" s="324">
        <v>0</v>
      </c>
      <c r="Z22" s="324">
        <v>0</v>
      </c>
      <c r="AA22" s="324">
        <v>0</v>
      </c>
      <c r="AB22" s="324">
        <v>0</v>
      </c>
      <c r="AC22" s="324">
        <v>0</v>
      </c>
      <c r="AD22" s="324">
        <v>0</v>
      </c>
      <c r="AE22" s="324">
        <v>0</v>
      </c>
      <c r="AF22" s="324">
        <v>536.25717243968199</v>
      </c>
      <c r="AG22" s="324">
        <v>0</v>
      </c>
      <c r="AH22" s="324">
        <v>0</v>
      </c>
      <c r="AI22" s="324">
        <v>0</v>
      </c>
      <c r="AJ22" s="324">
        <v>0</v>
      </c>
      <c r="AK22" s="324">
        <v>0</v>
      </c>
      <c r="AL22" s="324">
        <v>0</v>
      </c>
      <c r="AM22" s="324">
        <v>0</v>
      </c>
      <c r="AN22" s="324">
        <v>0</v>
      </c>
      <c r="AO22" s="324">
        <v>0</v>
      </c>
      <c r="AP22" s="328">
        <v>536.25717243968199</v>
      </c>
    </row>
    <row r="23" spans="1:42" s="249" customFormat="1" ht="17.100000000000001" customHeight="1">
      <c r="A23" s="314" t="s">
        <v>166</v>
      </c>
      <c r="B23" s="324">
        <v>0</v>
      </c>
      <c r="C23" s="324">
        <v>0</v>
      </c>
      <c r="D23" s="324">
        <v>0</v>
      </c>
      <c r="E23" s="324">
        <v>0</v>
      </c>
      <c r="F23" s="324">
        <v>0</v>
      </c>
      <c r="G23" s="324">
        <v>0</v>
      </c>
      <c r="H23" s="324">
        <v>0</v>
      </c>
      <c r="I23" s="324">
        <v>0</v>
      </c>
      <c r="J23" s="324">
        <v>0</v>
      </c>
      <c r="K23" s="324">
        <v>0</v>
      </c>
      <c r="L23" s="324">
        <v>0</v>
      </c>
      <c r="M23" s="324">
        <v>0</v>
      </c>
      <c r="N23" s="324">
        <v>0</v>
      </c>
      <c r="O23" s="324">
        <v>143.60272418643601</v>
      </c>
      <c r="P23" s="324">
        <v>0</v>
      </c>
      <c r="Q23" s="324">
        <v>0</v>
      </c>
      <c r="R23" s="324">
        <v>0</v>
      </c>
      <c r="S23" s="324">
        <v>0</v>
      </c>
      <c r="T23" s="324">
        <v>0</v>
      </c>
      <c r="U23" s="324">
        <v>0</v>
      </c>
      <c r="V23" s="324">
        <v>0</v>
      </c>
      <c r="W23" s="324">
        <v>0</v>
      </c>
      <c r="X23" s="324">
        <v>0</v>
      </c>
      <c r="Y23" s="324">
        <v>0</v>
      </c>
      <c r="Z23" s="324">
        <v>0</v>
      </c>
      <c r="AA23" s="324">
        <v>0</v>
      </c>
      <c r="AB23" s="324">
        <v>0</v>
      </c>
      <c r="AC23" s="324">
        <v>0</v>
      </c>
      <c r="AD23" s="324">
        <v>0</v>
      </c>
      <c r="AE23" s="324">
        <v>0</v>
      </c>
      <c r="AF23" s="324">
        <v>577.50772416581106</v>
      </c>
      <c r="AG23" s="324">
        <v>0</v>
      </c>
      <c r="AH23" s="324">
        <v>0</v>
      </c>
      <c r="AI23" s="324">
        <v>0</v>
      </c>
      <c r="AJ23" s="324">
        <v>0</v>
      </c>
      <c r="AK23" s="324">
        <v>0</v>
      </c>
      <c r="AL23" s="324">
        <v>0</v>
      </c>
      <c r="AM23" s="324">
        <v>260.35000000000002</v>
      </c>
      <c r="AN23" s="324">
        <v>0</v>
      </c>
      <c r="AO23" s="324">
        <v>0</v>
      </c>
      <c r="AP23" s="328">
        <v>981.46044835224711</v>
      </c>
    </row>
    <row r="24" spans="1:42" s="249" customFormat="1" ht="17.100000000000001" customHeight="1">
      <c r="A24" s="314" t="s">
        <v>167</v>
      </c>
      <c r="B24" s="324">
        <v>0</v>
      </c>
      <c r="C24" s="324">
        <v>0</v>
      </c>
      <c r="D24" s="324">
        <v>0</v>
      </c>
      <c r="E24" s="324">
        <v>0</v>
      </c>
      <c r="F24" s="324">
        <v>0</v>
      </c>
      <c r="G24" s="324">
        <v>0</v>
      </c>
      <c r="H24" s="324">
        <v>0</v>
      </c>
      <c r="I24" s="324">
        <v>0</v>
      </c>
      <c r="J24" s="324">
        <v>0</v>
      </c>
      <c r="K24" s="324">
        <v>0</v>
      </c>
      <c r="L24" s="324">
        <v>0</v>
      </c>
      <c r="M24" s="324">
        <v>0</v>
      </c>
      <c r="N24" s="324">
        <v>0</v>
      </c>
      <c r="O24" s="324">
        <v>308.56479898732499</v>
      </c>
      <c r="P24" s="324">
        <v>0</v>
      </c>
      <c r="Q24" s="324">
        <v>0</v>
      </c>
      <c r="R24" s="324">
        <v>0</v>
      </c>
      <c r="S24" s="324">
        <v>0</v>
      </c>
      <c r="T24" s="324">
        <v>0</v>
      </c>
      <c r="U24" s="324">
        <v>0</v>
      </c>
      <c r="V24" s="324">
        <v>0</v>
      </c>
      <c r="W24" s="324">
        <v>0</v>
      </c>
      <c r="X24" s="324">
        <v>0</v>
      </c>
      <c r="Y24" s="324">
        <v>0</v>
      </c>
      <c r="Z24" s="324">
        <v>0</v>
      </c>
      <c r="AA24" s="324">
        <v>0</v>
      </c>
      <c r="AB24" s="324">
        <v>0</v>
      </c>
      <c r="AC24" s="324">
        <v>0</v>
      </c>
      <c r="AD24" s="324">
        <v>0</v>
      </c>
      <c r="AE24" s="324">
        <v>0</v>
      </c>
      <c r="AF24" s="324">
        <v>11013.361371188999</v>
      </c>
      <c r="AG24" s="324">
        <v>0</v>
      </c>
      <c r="AH24" s="324">
        <v>0</v>
      </c>
      <c r="AI24" s="324">
        <v>0</v>
      </c>
      <c r="AJ24" s="324">
        <v>0</v>
      </c>
      <c r="AK24" s="324">
        <v>0</v>
      </c>
      <c r="AL24" s="324">
        <v>0</v>
      </c>
      <c r="AM24" s="324">
        <v>106.96</v>
      </c>
      <c r="AN24" s="324">
        <v>0</v>
      </c>
      <c r="AO24" s="324">
        <v>0</v>
      </c>
      <c r="AP24" s="328">
        <v>11428.886170176324</v>
      </c>
    </row>
    <row r="25" spans="1:42" s="259" customFormat="1" ht="30" customHeight="1">
      <c r="A25" s="315" t="s">
        <v>168</v>
      </c>
      <c r="B25" s="330">
        <v>0</v>
      </c>
      <c r="C25" s="330">
        <v>0</v>
      </c>
      <c r="D25" s="330">
        <v>0</v>
      </c>
      <c r="E25" s="330">
        <v>0</v>
      </c>
      <c r="F25" s="330">
        <v>0</v>
      </c>
      <c r="G25" s="330">
        <v>0</v>
      </c>
      <c r="H25" s="330">
        <v>0</v>
      </c>
      <c r="I25" s="330">
        <v>0</v>
      </c>
      <c r="J25" s="330">
        <v>0</v>
      </c>
      <c r="K25" s="330">
        <v>0</v>
      </c>
      <c r="L25" s="330">
        <v>0</v>
      </c>
      <c r="M25" s="330">
        <v>0</v>
      </c>
      <c r="N25" s="330">
        <v>0</v>
      </c>
      <c r="O25" s="330">
        <v>452.16752317376097</v>
      </c>
      <c r="P25" s="330">
        <v>0</v>
      </c>
      <c r="Q25" s="330">
        <v>0</v>
      </c>
      <c r="R25" s="330">
        <v>0</v>
      </c>
      <c r="S25" s="330">
        <v>0</v>
      </c>
      <c r="T25" s="330">
        <v>0</v>
      </c>
      <c r="U25" s="330">
        <v>0</v>
      </c>
      <c r="V25" s="330">
        <v>0</v>
      </c>
      <c r="W25" s="330">
        <v>0</v>
      </c>
      <c r="X25" s="330">
        <v>0</v>
      </c>
      <c r="Y25" s="330">
        <v>0</v>
      </c>
      <c r="Z25" s="330">
        <v>0</v>
      </c>
      <c r="AA25" s="330">
        <v>0</v>
      </c>
      <c r="AB25" s="330">
        <v>0</v>
      </c>
      <c r="AC25" s="330">
        <v>0</v>
      </c>
      <c r="AD25" s="330">
        <v>0</v>
      </c>
      <c r="AE25" s="330">
        <v>0</v>
      </c>
      <c r="AF25" s="330">
        <v>12154.626635611912</v>
      </c>
      <c r="AG25" s="330">
        <v>0</v>
      </c>
      <c r="AH25" s="330">
        <v>0</v>
      </c>
      <c r="AI25" s="330">
        <v>0</v>
      </c>
      <c r="AJ25" s="330">
        <v>0</v>
      </c>
      <c r="AK25" s="330">
        <v>0</v>
      </c>
      <c r="AL25" s="330">
        <v>0</v>
      </c>
      <c r="AM25" s="330">
        <v>667.31000000000006</v>
      </c>
      <c r="AN25" s="330">
        <v>0</v>
      </c>
      <c r="AO25" s="330">
        <v>0</v>
      </c>
      <c r="AP25" s="330">
        <v>13274.104158785673</v>
      </c>
    </row>
    <row r="26" spans="1:42" s="251" customFormat="1" ht="30" customHeight="1">
      <c r="A26" s="317" t="s">
        <v>171</v>
      </c>
      <c r="B26" s="331"/>
      <c r="C26" s="331"/>
      <c r="D26" s="331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1"/>
      <c r="Y26" s="331"/>
      <c r="Z26" s="331"/>
      <c r="AA26" s="331"/>
      <c r="AB26" s="331"/>
      <c r="AC26" s="331"/>
      <c r="AD26" s="331"/>
      <c r="AE26" s="331"/>
      <c r="AF26" s="331"/>
      <c r="AG26" s="331"/>
      <c r="AH26" s="331"/>
      <c r="AI26" s="331"/>
      <c r="AJ26" s="331"/>
      <c r="AK26" s="331"/>
      <c r="AL26" s="331"/>
      <c r="AM26" s="331"/>
      <c r="AN26" s="331"/>
      <c r="AO26" s="332"/>
      <c r="AP26" s="325"/>
    </row>
    <row r="27" spans="1:42" s="249" customFormat="1" ht="17.100000000000001" customHeight="1">
      <c r="A27" s="313" t="s">
        <v>197</v>
      </c>
      <c r="B27" s="324">
        <v>0</v>
      </c>
      <c r="C27" s="324">
        <v>0</v>
      </c>
      <c r="D27" s="324">
        <v>0</v>
      </c>
      <c r="E27" s="324">
        <v>0</v>
      </c>
      <c r="F27" s="324">
        <v>0</v>
      </c>
      <c r="G27" s="324">
        <v>0</v>
      </c>
      <c r="H27" s="324">
        <v>0</v>
      </c>
      <c r="I27" s="324">
        <v>0</v>
      </c>
      <c r="J27" s="324">
        <v>0</v>
      </c>
      <c r="K27" s="324">
        <v>0</v>
      </c>
      <c r="L27" s="324">
        <v>0</v>
      </c>
      <c r="M27" s="324">
        <v>0</v>
      </c>
      <c r="N27" s="324">
        <v>0</v>
      </c>
      <c r="O27" s="324">
        <v>102.809858421505</v>
      </c>
      <c r="P27" s="324">
        <v>0</v>
      </c>
      <c r="Q27" s="324">
        <v>0</v>
      </c>
      <c r="R27" s="324">
        <v>0</v>
      </c>
      <c r="S27" s="324">
        <v>0</v>
      </c>
      <c r="T27" s="324">
        <v>0</v>
      </c>
      <c r="U27" s="324">
        <v>0</v>
      </c>
      <c r="V27" s="324">
        <v>0</v>
      </c>
      <c r="W27" s="324">
        <v>0</v>
      </c>
      <c r="X27" s="324">
        <v>0</v>
      </c>
      <c r="Y27" s="324">
        <v>0</v>
      </c>
      <c r="Z27" s="324">
        <v>0</v>
      </c>
      <c r="AA27" s="324">
        <v>0</v>
      </c>
      <c r="AB27" s="324">
        <v>0</v>
      </c>
      <c r="AC27" s="324">
        <v>0</v>
      </c>
      <c r="AD27" s="324">
        <v>0</v>
      </c>
      <c r="AE27" s="324">
        <v>0</v>
      </c>
      <c r="AF27" s="324">
        <v>55.000735634839202</v>
      </c>
      <c r="AG27" s="324">
        <v>0</v>
      </c>
      <c r="AH27" s="324">
        <v>0</v>
      </c>
      <c r="AI27" s="324">
        <v>0</v>
      </c>
      <c r="AJ27" s="324">
        <v>0</v>
      </c>
      <c r="AK27" s="324">
        <v>0</v>
      </c>
      <c r="AL27" s="324">
        <v>0</v>
      </c>
      <c r="AM27" s="324">
        <v>25</v>
      </c>
      <c r="AN27" s="324">
        <v>0</v>
      </c>
      <c r="AO27" s="324">
        <v>0</v>
      </c>
      <c r="AP27" s="328">
        <v>182.8105940563442</v>
      </c>
    </row>
    <row r="28" spans="1:42" s="249" customFormat="1" ht="17.100000000000001" customHeight="1">
      <c r="A28" s="313" t="s">
        <v>198</v>
      </c>
      <c r="B28" s="324">
        <v>0</v>
      </c>
      <c r="C28" s="324">
        <v>0</v>
      </c>
      <c r="D28" s="324">
        <v>0</v>
      </c>
      <c r="E28" s="324">
        <v>0</v>
      </c>
      <c r="F28" s="324">
        <v>0</v>
      </c>
      <c r="G28" s="324">
        <v>0</v>
      </c>
      <c r="H28" s="324">
        <v>0</v>
      </c>
      <c r="I28" s="324">
        <v>0</v>
      </c>
      <c r="J28" s="324">
        <v>0</v>
      </c>
      <c r="K28" s="324">
        <v>0</v>
      </c>
      <c r="L28" s="324">
        <v>0</v>
      </c>
      <c r="M28" s="324">
        <v>0</v>
      </c>
      <c r="N28" s="324">
        <v>0</v>
      </c>
      <c r="O28" s="324">
        <v>0</v>
      </c>
      <c r="P28" s="324">
        <v>0</v>
      </c>
      <c r="Q28" s="324">
        <v>0</v>
      </c>
      <c r="R28" s="324">
        <v>0</v>
      </c>
      <c r="S28" s="324">
        <v>0</v>
      </c>
      <c r="T28" s="324">
        <v>0</v>
      </c>
      <c r="U28" s="324">
        <v>0</v>
      </c>
      <c r="V28" s="324">
        <v>0</v>
      </c>
      <c r="W28" s="324">
        <v>0</v>
      </c>
      <c r="X28" s="324">
        <v>0</v>
      </c>
      <c r="Y28" s="324">
        <v>0</v>
      </c>
      <c r="Z28" s="324">
        <v>0</v>
      </c>
      <c r="AA28" s="324">
        <v>0</v>
      </c>
      <c r="AB28" s="324">
        <v>0</v>
      </c>
      <c r="AC28" s="324">
        <v>0</v>
      </c>
      <c r="AD28" s="324">
        <v>0</v>
      </c>
      <c r="AE28" s="324">
        <v>0</v>
      </c>
      <c r="AF28" s="324">
        <v>587.82036209734304</v>
      </c>
      <c r="AG28" s="324">
        <v>0</v>
      </c>
      <c r="AH28" s="324">
        <v>0</v>
      </c>
      <c r="AI28" s="324">
        <v>0</v>
      </c>
      <c r="AJ28" s="324">
        <v>0</v>
      </c>
      <c r="AK28" s="324">
        <v>0</v>
      </c>
      <c r="AL28" s="324">
        <v>0</v>
      </c>
      <c r="AM28" s="324">
        <v>0</v>
      </c>
      <c r="AN28" s="324">
        <v>0</v>
      </c>
      <c r="AO28" s="324">
        <v>0</v>
      </c>
      <c r="AP28" s="328">
        <v>587.82036209734304</v>
      </c>
    </row>
    <row r="29" spans="1:42" s="249" customFormat="1" ht="17.100000000000001" customHeight="1">
      <c r="A29" s="314" t="s">
        <v>166</v>
      </c>
      <c r="B29" s="324">
        <v>0</v>
      </c>
      <c r="C29" s="324">
        <v>0</v>
      </c>
      <c r="D29" s="324">
        <v>0</v>
      </c>
      <c r="E29" s="324">
        <v>0</v>
      </c>
      <c r="F29" s="324">
        <v>0</v>
      </c>
      <c r="G29" s="324">
        <v>0</v>
      </c>
      <c r="H29" s="324">
        <v>0</v>
      </c>
      <c r="I29" s="324">
        <v>0</v>
      </c>
      <c r="J29" s="324">
        <v>0</v>
      </c>
      <c r="K29" s="324">
        <v>0</v>
      </c>
      <c r="L29" s="324">
        <v>0</v>
      </c>
      <c r="M29" s="324">
        <v>0</v>
      </c>
      <c r="N29" s="324">
        <v>0</v>
      </c>
      <c r="O29" s="324">
        <v>81.592456924111403</v>
      </c>
      <c r="P29" s="324">
        <v>0</v>
      </c>
      <c r="Q29" s="324">
        <v>0</v>
      </c>
      <c r="R29" s="324">
        <v>0</v>
      </c>
      <c r="S29" s="324">
        <v>0</v>
      </c>
      <c r="T29" s="324">
        <v>0</v>
      </c>
      <c r="U29" s="324">
        <v>0</v>
      </c>
      <c r="V29" s="324">
        <v>0</v>
      </c>
      <c r="W29" s="324">
        <v>0</v>
      </c>
      <c r="X29" s="324">
        <v>0</v>
      </c>
      <c r="Y29" s="324">
        <v>0</v>
      </c>
      <c r="Z29" s="324">
        <v>0</v>
      </c>
      <c r="AA29" s="324">
        <v>0</v>
      </c>
      <c r="AB29" s="324">
        <v>0</v>
      </c>
      <c r="AC29" s="324">
        <v>0</v>
      </c>
      <c r="AD29" s="324">
        <v>0</v>
      </c>
      <c r="AE29" s="324">
        <v>0</v>
      </c>
      <c r="AF29" s="324">
        <v>545.88230117577905</v>
      </c>
      <c r="AG29" s="324">
        <v>0</v>
      </c>
      <c r="AH29" s="324">
        <v>0</v>
      </c>
      <c r="AI29" s="324">
        <v>0</v>
      </c>
      <c r="AJ29" s="324">
        <v>0</v>
      </c>
      <c r="AK29" s="324">
        <v>0</v>
      </c>
      <c r="AL29" s="324">
        <v>0</v>
      </c>
      <c r="AM29" s="324">
        <v>355</v>
      </c>
      <c r="AN29" s="324">
        <v>0</v>
      </c>
      <c r="AO29" s="324">
        <v>0</v>
      </c>
      <c r="AP29" s="328">
        <v>982.47475809989044</v>
      </c>
    </row>
    <row r="30" spans="1:42" s="249" customFormat="1" ht="17.100000000000001" customHeight="1">
      <c r="A30" s="314" t="s">
        <v>167</v>
      </c>
      <c r="B30" s="324">
        <v>0</v>
      </c>
      <c r="C30" s="324">
        <v>0</v>
      </c>
      <c r="D30" s="324">
        <v>0</v>
      </c>
      <c r="E30" s="324">
        <v>0</v>
      </c>
      <c r="F30" s="324">
        <v>0</v>
      </c>
      <c r="G30" s="324">
        <v>0</v>
      </c>
      <c r="H30" s="324">
        <v>0</v>
      </c>
      <c r="I30" s="324">
        <v>0</v>
      </c>
      <c r="J30" s="324">
        <v>0</v>
      </c>
      <c r="K30" s="324">
        <v>0</v>
      </c>
      <c r="L30" s="324">
        <v>0</v>
      </c>
      <c r="M30" s="324">
        <v>0</v>
      </c>
      <c r="N30" s="324">
        <v>0</v>
      </c>
      <c r="O30" s="324">
        <v>0</v>
      </c>
      <c r="P30" s="324">
        <v>0</v>
      </c>
      <c r="Q30" s="324">
        <v>0</v>
      </c>
      <c r="R30" s="324">
        <v>0</v>
      </c>
      <c r="S30" s="324">
        <v>0</v>
      </c>
      <c r="T30" s="324">
        <v>0</v>
      </c>
      <c r="U30" s="324">
        <v>0</v>
      </c>
      <c r="V30" s="324">
        <v>0</v>
      </c>
      <c r="W30" s="324">
        <v>0</v>
      </c>
      <c r="X30" s="324">
        <v>0</v>
      </c>
      <c r="Y30" s="324">
        <v>0</v>
      </c>
      <c r="Z30" s="324">
        <v>0</v>
      </c>
      <c r="AA30" s="324">
        <v>0</v>
      </c>
      <c r="AB30" s="324">
        <v>0</v>
      </c>
      <c r="AC30" s="324">
        <v>0</v>
      </c>
      <c r="AD30" s="324">
        <v>0</v>
      </c>
      <c r="AE30" s="324">
        <v>0</v>
      </c>
      <c r="AF30" s="324">
        <v>7991.1955675250902</v>
      </c>
      <c r="AG30" s="324">
        <v>0</v>
      </c>
      <c r="AH30" s="324">
        <v>0</v>
      </c>
      <c r="AI30" s="324">
        <v>0</v>
      </c>
      <c r="AJ30" s="324">
        <v>0</v>
      </c>
      <c r="AK30" s="324">
        <v>0</v>
      </c>
      <c r="AL30" s="324">
        <v>0</v>
      </c>
      <c r="AM30" s="324">
        <v>0</v>
      </c>
      <c r="AN30" s="324">
        <v>0</v>
      </c>
      <c r="AO30" s="324">
        <v>0</v>
      </c>
      <c r="AP30" s="328">
        <v>7991.1955675250902</v>
      </c>
    </row>
    <row r="31" spans="1:42" s="259" customFormat="1" ht="30" customHeight="1">
      <c r="A31" s="315" t="s">
        <v>168</v>
      </c>
      <c r="B31" s="330">
        <v>0</v>
      </c>
      <c r="C31" s="330">
        <v>0</v>
      </c>
      <c r="D31" s="330">
        <v>0</v>
      </c>
      <c r="E31" s="330">
        <v>0</v>
      </c>
      <c r="F31" s="330">
        <v>0</v>
      </c>
      <c r="G31" s="330">
        <v>0</v>
      </c>
      <c r="H31" s="330">
        <v>0</v>
      </c>
      <c r="I31" s="330">
        <v>0</v>
      </c>
      <c r="J31" s="330">
        <v>0</v>
      </c>
      <c r="K31" s="330">
        <v>0</v>
      </c>
      <c r="L31" s="330">
        <v>0</v>
      </c>
      <c r="M31" s="330">
        <v>0</v>
      </c>
      <c r="N31" s="330">
        <v>0</v>
      </c>
      <c r="O31" s="330">
        <v>184.40231534561639</v>
      </c>
      <c r="P31" s="330">
        <v>0</v>
      </c>
      <c r="Q31" s="330">
        <v>0</v>
      </c>
      <c r="R31" s="330">
        <v>0</v>
      </c>
      <c r="S31" s="330">
        <v>0</v>
      </c>
      <c r="T31" s="330">
        <v>0</v>
      </c>
      <c r="U31" s="330">
        <v>0</v>
      </c>
      <c r="V31" s="330">
        <v>0</v>
      </c>
      <c r="W31" s="330">
        <v>0</v>
      </c>
      <c r="X31" s="330">
        <v>0</v>
      </c>
      <c r="Y31" s="330">
        <v>0</v>
      </c>
      <c r="Z31" s="330">
        <v>0</v>
      </c>
      <c r="AA31" s="330">
        <v>0</v>
      </c>
      <c r="AB31" s="330">
        <v>0</v>
      </c>
      <c r="AC31" s="330">
        <v>0</v>
      </c>
      <c r="AD31" s="330">
        <v>0</v>
      </c>
      <c r="AE31" s="330">
        <v>0</v>
      </c>
      <c r="AF31" s="330">
        <v>9179.8989664330511</v>
      </c>
      <c r="AG31" s="330">
        <v>0</v>
      </c>
      <c r="AH31" s="330">
        <v>0</v>
      </c>
      <c r="AI31" s="330">
        <v>0</v>
      </c>
      <c r="AJ31" s="330">
        <v>0</v>
      </c>
      <c r="AK31" s="330">
        <v>0</v>
      </c>
      <c r="AL31" s="330">
        <v>0</v>
      </c>
      <c r="AM31" s="330">
        <v>380</v>
      </c>
      <c r="AN31" s="330">
        <v>0</v>
      </c>
      <c r="AO31" s="330">
        <v>0</v>
      </c>
      <c r="AP31" s="330">
        <v>9744.3012817786675</v>
      </c>
    </row>
    <row r="32" spans="1:42" s="249" customFormat="1" ht="30" customHeight="1">
      <c r="A32" s="318" t="s">
        <v>172</v>
      </c>
      <c r="B32" s="324">
        <v>0</v>
      </c>
      <c r="C32" s="324">
        <v>0</v>
      </c>
      <c r="D32" s="324">
        <v>0</v>
      </c>
      <c r="E32" s="324">
        <v>0</v>
      </c>
      <c r="F32" s="324">
        <v>0</v>
      </c>
      <c r="G32" s="324">
        <v>0</v>
      </c>
      <c r="H32" s="324">
        <v>0</v>
      </c>
      <c r="I32" s="324">
        <v>0</v>
      </c>
      <c r="J32" s="324">
        <v>0</v>
      </c>
      <c r="K32" s="324">
        <v>0</v>
      </c>
      <c r="L32" s="324">
        <v>0</v>
      </c>
      <c r="M32" s="324">
        <v>0</v>
      </c>
      <c r="N32" s="324">
        <v>0</v>
      </c>
      <c r="O32" s="324">
        <v>636.5698385193773</v>
      </c>
      <c r="P32" s="324">
        <v>0</v>
      </c>
      <c r="Q32" s="324">
        <v>0</v>
      </c>
      <c r="R32" s="324">
        <v>0</v>
      </c>
      <c r="S32" s="324">
        <v>0</v>
      </c>
      <c r="T32" s="324">
        <v>0</v>
      </c>
      <c r="U32" s="324">
        <v>0</v>
      </c>
      <c r="V32" s="324">
        <v>0</v>
      </c>
      <c r="W32" s="324">
        <v>0</v>
      </c>
      <c r="X32" s="324">
        <v>0</v>
      </c>
      <c r="Y32" s="324">
        <v>0</v>
      </c>
      <c r="Z32" s="324">
        <v>0</v>
      </c>
      <c r="AA32" s="324">
        <v>0</v>
      </c>
      <c r="AB32" s="324">
        <v>0</v>
      </c>
      <c r="AC32" s="324">
        <v>0</v>
      </c>
      <c r="AD32" s="324">
        <v>0</v>
      </c>
      <c r="AE32" s="324">
        <v>0</v>
      </c>
      <c r="AF32" s="324">
        <v>21334.525602044963</v>
      </c>
      <c r="AG32" s="324">
        <v>0</v>
      </c>
      <c r="AH32" s="324">
        <v>0</v>
      </c>
      <c r="AI32" s="324">
        <v>0</v>
      </c>
      <c r="AJ32" s="324">
        <v>0</v>
      </c>
      <c r="AK32" s="324">
        <v>0</v>
      </c>
      <c r="AL32" s="324">
        <v>0</v>
      </c>
      <c r="AM32" s="324">
        <v>1047.31</v>
      </c>
      <c r="AN32" s="324">
        <v>0</v>
      </c>
      <c r="AO32" s="324">
        <v>0</v>
      </c>
      <c r="AP32" s="324">
        <v>23018.40544056434</v>
      </c>
    </row>
    <row r="33" spans="1:42" s="249" customFormat="1" ht="30" customHeight="1">
      <c r="A33" s="319" t="s">
        <v>178</v>
      </c>
      <c r="B33" s="333">
        <v>0</v>
      </c>
      <c r="C33" s="333">
        <v>0</v>
      </c>
      <c r="D33" s="333">
        <v>0</v>
      </c>
      <c r="E33" s="333">
        <v>0</v>
      </c>
      <c r="F33" s="333">
        <v>0</v>
      </c>
      <c r="G33" s="333">
        <v>0</v>
      </c>
      <c r="H33" s="333">
        <v>0</v>
      </c>
      <c r="I33" s="333">
        <v>1505.2990046241871</v>
      </c>
      <c r="J33" s="333">
        <v>0</v>
      </c>
      <c r="K33" s="333">
        <v>0</v>
      </c>
      <c r="L33" s="333">
        <v>0</v>
      </c>
      <c r="M33" s="333">
        <v>22.4606614113464</v>
      </c>
      <c r="N33" s="333">
        <v>0</v>
      </c>
      <c r="O33" s="333">
        <v>11664.052958515207</v>
      </c>
      <c r="P33" s="333">
        <v>462.65048118768601</v>
      </c>
      <c r="Q33" s="333">
        <v>0</v>
      </c>
      <c r="R33" s="333">
        <v>8.0046750625289604</v>
      </c>
      <c r="S33" s="333">
        <v>0</v>
      </c>
      <c r="T33" s="333">
        <v>0</v>
      </c>
      <c r="U33" s="333">
        <v>0</v>
      </c>
      <c r="V33" s="333">
        <v>301.950683590393</v>
      </c>
      <c r="W33" s="333">
        <v>0</v>
      </c>
      <c r="X33" s="333">
        <v>0</v>
      </c>
      <c r="Y33" s="333">
        <v>0</v>
      </c>
      <c r="Z33" s="333">
        <v>0</v>
      </c>
      <c r="AA33" s="333">
        <v>0</v>
      </c>
      <c r="AB33" s="333">
        <v>0</v>
      </c>
      <c r="AC33" s="333">
        <v>0</v>
      </c>
      <c r="AD33" s="333">
        <v>0</v>
      </c>
      <c r="AE33" s="333">
        <v>0</v>
      </c>
      <c r="AF33" s="333">
        <v>78449.844134336614</v>
      </c>
      <c r="AG33" s="333">
        <v>0</v>
      </c>
      <c r="AH33" s="333">
        <v>0</v>
      </c>
      <c r="AI33" s="333">
        <v>0</v>
      </c>
      <c r="AJ33" s="333">
        <v>0</v>
      </c>
      <c r="AK33" s="333">
        <v>0</v>
      </c>
      <c r="AL33" s="333">
        <v>0</v>
      </c>
      <c r="AM33" s="333">
        <v>59801.322692000002</v>
      </c>
      <c r="AN33" s="333">
        <v>0</v>
      </c>
      <c r="AO33" s="333">
        <v>0</v>
      </c>
      <c r="AP33" s="333">
        <v>152215.58529072796</v>
      </c>
    </row>
    <row r="34" spans="1:42" s="254" customFormat="1" ht="35.25" customHeight="1">
      <c r="A34" s="379" t="s">
        <v>195</v>
      </c>
      <c r="B34" s="379"/>
      <c r="C34" s="379"/>
      <c r="D34" s="379"/>
      <c r="E34" s="379"/>
      <c r="F34" s="379"/>
      <c r="G34" s="379"/>
      <c r="H34" s="379"/>
      <c r="I34" s="379"/>
      <c r="J34" s="379"/>
      <c r="K34" s="379"/>
      <c r="L34" s="379"/>
      <c r="M34" s="379"/>
      <c r="N34" s="379"/>
      <c r="O34" s="379"/>
      <c r="P34" s="379"/>
      <c r="Q34" s="379"/>
      <c r="R34" s="379"/>
      <c r="S34" s="379"/>
      <c r="T34" s="379"/>
      <c r="U34" s="379"/>
      <c r="V34" s="379"/>
      <c r="W34" s="379"/>
      <c r="X34" s="379"/>
      <c r="Y34" s="379"/>
      <c r="Z34" s="379"/>
      <c r="AA34" s="379"/>
      <c r="AB34" s="379"/>
      <c r="AC34" s="379"/>
      <c r="AD34" s="379"/>
      <c r="AE34" s="379"/>
      <c r="AF34" s="379"/>
      <c r="AG34" s="379"/>
      <c r="AH34" s="379"/>
      <c r="AI34" s="379"/>
      <c r="AJ34" s="379"/>
      <c r="AK34" s="379"/>
      <c r="AL34" s="379"/>
      <c r="AM34" s="379"/>
      <c r="AN34" s="379"/>
      <c r="AO34" s="379"/>
      <c r="AP34" s="379"/>
    </row>
  </sheetData>
  <mergeCells count="1">
    <mergeCell ref="A34:AP34"/>
  </mergeCells>
  <conditionalFormatting sqref="B18:AP18 B25:AP25 B31:AP33 AP14:AP17 B8:AP12 B21:AO24 B27:AO30">
    <cfRule type="expression" dxfId="26" priority="10" stopIfTrue="1">
      <formula>AND(B8&lt;&gt;"",OR(B8&lt;0,NOT(ISNUMBER(B8))))</formula>
    </cfRule>
  </conditionalFormatting>
  <conditionalFormatting sqref="B14:AO17">
    <cfRule type="expression" dxfId="25" priority="8" stopIfTrue="1">
      <formula>AND(B14&lt;&gt;"",OR(B14&lt;0,NOT(ISNUMBER(B14))))</formula>
    </cfRule>
  </conditionalFormatting>
  <conditionalFormatting sqref="AP20">
    <cfRule type="expression" dxfId="24" priority="3" stopIfTrue="1">
      <formula>AND(AP20&lt;&gt;"",OR(AP20&lt;0,NOT(ISNUMBER(AP20))))</formula>
    </cfRule>
  </conditionalFormatting>
  <conditionalFormatting sqref="AP21:AP24">
    <cfRule type="expression" dxfId="23" priority="2" stopIfTrue="1">
      <formula>AND(AP21&lt;&gt;"",OR(AP21&lt;0,NOT(ISNUMBER(AP21))))</formula>
    </cfRule>
  </conditionalFormatting>
  <conditionalFormatting sqref="AP27:AP30">
    <cfRule type="expression" dxfId="22" priority="1" stopIfTrue="1">
      <formula>AND(AP27&lt;&gt;"",OR(AP27&lt;0,NOT(ISNUMBER(AP27))))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1"/>
  <sheetViews>
    <sheetView zoomScale="70" zoomScaleNormal="70" workbookViewId="0">
      <selection activeCell="A5" sqref="A5"/>
    </sheetView>
  </sheetViews>
  <sheetFormatPr defaultColWidth="9.140625" defaultRowHeight="15"/>
  <cols>
    <col min="1" max="1" width="57.28515625" style="368" customWidth="1"/>
    <col min="2" max="2" width="13" style="369" customWidth="1"/>
    <col min="3" max="3" width="16.85546875" style="369" customWidth="1"/>
    <col min="4" max="4" width="12.85546875" style="369" bestFit="1" customWidth="1"/>
    <col min="5" max="10" width="11.7109375" style="369" customWidth="1"/>
    <col min="11" max="11" width="12.7109375" style="369" customWidth="1"/>
    <col min="12" max="12" width="12.5703125" style="369" bestFit="1" customWidth="1"/>
    <col min="13" max="13" width="11.7109375" style="369" customWidth="1"/>
    <col min="14" max="16382" width="9.140625" style="369"/>
    <col min="16383" max="16384" width="55.7109375" style="369" customWidth="1"/>
  </cols>
  <sheetData>
    <row r="1" spans="1:13" s="242" customFormat="1" ht="19.5" customHeight="1">
      <c r="A1" s="240"/>
      <c r="B1" s="273"/>
      <c r="C1" s="273"/>
      <c r="D1" s="273"/>
      <c r="E1" s="273"/>
      <c r="F1" s="273"/>
      <c r="G1" s="273"/>
      <c r="H1" s="273"/>
      <c r="I1" s="273"/>
    </row>
    <row r="2" spans="1:13" s="239" customFormat="1" ht="20.100000000000001" customHeight="1">
      <c r="A2" s="238" t="s">
        <v>191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</row>
    <row r="3" spans="1:13" s="239" customFormat="1" ht="20.100000000000001" customHeight="1">
      <c r="A3" s="238" t="s">
        <v>192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</row>
    <row r="4" spans="1:13" s="239" customFormat="1" ht="20.100000000000001" customHeight="1">
      <c r="A4" s="238" t="s">
        <v>434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</row>
    <row r="5" spans="1:13" s="244" customFormat="1" ht="20.100000000000001" customHeight="1">
      <c r="A5" s="245" t="s">
        <v>179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</row>
    <row r="6" spans="1:13" s="341" customFormat="1" ht="34.15" customHeight="1">
      <c r="A6" s="334"/>
      <c r="B6" s="335" t="s">
        <v>431</v>
      </c>
      <c r="C6" s="336"/>
      <c r="D6" s="337"/>
      <c r="E6" s="338" t="s">
        <v>182</v>
      </c>
      <c r="F6" s="336"/>
      <c r="G6" s="339"/>
      <c r="H6" s="335" t="s">
        <v>181</v>
      </c>
      <c r="I6" s="336"/>
      <c r="J6" s="337"/>
      <c r="K6" s="338" t="s">
        <v>168</v>
      </c>
      <c r="L6" s="340"/>
      <c r="M6" s="337"/>
    </row>
    <row r="7" spans="1:13" s="341" customFormat="1" ht="96.75" customHeight="1">
      <c r="A7" s="342"/>
      <c r="B7" s="343" t="s">
        <v>183</v>
      </c>
      <c r="C7" s="343" t="s">
        <v>185</v>
      </c>
      <c r="D7" s="343" t="s">
        <v>184</v>
      </c>
      <c r="E7" s="343" t="s">
        <v>183</v>
      </c>
      <c r="F7" s="343" t="s">
        <v>185</v>
      </c>
      <c r="G7" s="343" t="s">
        <v>184</v>
      </c>
      <c r="H7" s="343" t="s">
        <v>183</v>
      </c>
      <c r="I7" s="343" t="s">
        <v>185</v>
      </c>
      <c r="J7" s="343" t="s">
        <v>184</v>
      </c>
      <c r="K7" s="343" t="s">
        <v>183</v>
      </c>
      <c r="L7" s="344" t="s">
        <v>185</v>
      </c>
      <c r="M7" s="343" t="s">
        <v>184</v>
      </c>
    </row>
    <row r="8" spans="1:13" s="352" customFormat="1" ht="30" customHeight="1">
      <c r="A8" s="345" t="s">
        <v>186</v>
      </c>
      <c r="B8" s="346"/>
      <c r="C8" s="347"/>
      <c r="D8" s="348"/>
      <c r="E8" s="349"/>
      <c r="F8" s="347"/>
      <c r="G8" s="350"/>
      <c r="H8" s="346"/>
      <c r="I8" s="347"/>
      <c r="J8" s="348"/>
      <c r="K8" s="349"/>
      <c r="L8" s="350"/>
      <c r="M8" s="351"/>
    </row>
    <row r="9" spans="1:13" s="341" customFormat="1" ht="17.100000000000001" customHeight="1">
      <c r="A9" s="252" t="s">
        <v>197</v>
      </c>
      <c r="B9" s="353">
        <v>55164.362359969877</v>
      </c>
      <c r="C9" s="353">
        <v>12368.716227192819</v>
      </c>
      <c r="D9" s="353">
        <v>406.46066984020956</v>
      </c>
      <c r="E9" s="354">
        <v>3476.95191901211</v>
      </c>
      <c r="F9" s="354">
        <v>440.05872769548301</v>
      </c>
      <c r="G9" s="354">
        <v>51.729045682235999</v>
      </c>
      <c r="H9" s="354">
        <v>2640.0442649142301</v>
      </c>
      <c r="I9" s="354">
        <v>144.95737490737599</v>
      </c>
      <c r="J9" s="354">
        <v>36.197170280902498</v>
      </c>
      <c r="K9" s="354">
        <v>61281.358543896218</v>
      </c>
      <c r="L9" s="354">
        <v>12953.732329795677</v>
      </c>
      <c r="M9" s="354">
        <v>494.38688580334804</v>
      </c>
    </row>
    <row r="10" spans="1:13" s="341" customFormat="1" ht="17.100000000000001" customHeight="1">
      <c r="A10" s="252" t="s">
        <v>198</v>
      </c>
      <c r="B10" s="353">
        <v>19004.049463898918</v>
      </c>
      <c r="C10" s="353">
        <v>5326.4384660274845</v>
      </c>
      <c r="D10" s="353"/>
      <c r="E10" s="354">
        <v>1343.82736958588</v>
      </c>
      <c r="F10" s="354"/>
      <c r="G10" s="354"/>
      <c r="H10" s="354">
        <v>1350.25790801477</v>
      </c>
      <c r="I10" s="354"/>
      <c r="J10" s="354"/>
      <c r="K10" s="354">
        <v>21698.134741499569</v>
      </c>
      <c r="L10" s="354">
        <v>5326.4384660274845</v>
      </c>
      <c r="M10" s="354">
        <v>0</v>
      </c>
    </row>
    <row r="11" spans="1:13" s="341" customFormat="1" ht="17.100000000000001" customHeight="1">
      <c r="A11" s="355" t="s">
        <v>166</v>
      </c>
      <c r="B11" s="353">
        <v>63932.876246458225</v>
      </c>
      <c r="C11" s="353">
        <v>12433.225036990079</v>
      </c>
      <c r="D11" s="353">
        <v>647.72628369654399</v>
      </c>
      <c r="E11" s="354">
        <v>9084.8422881952592</v>
      </c>
      <c r="F11" s="354">
        <v>821.96875</v>
      </c>
      <c r="G11" s="354"/>
      <c r="H11" s="354">
        <v>14071.5576621074</v>
      </c>
      <c r="I11" s="354">
        <v>1528.41584289762</v>
      </c>
      <c r="J11" s="354"/>
      <c r="K11" s="354">
        <v>87089.276196760882</v>
      </c>
      <c r="L11" s="354">
        <v>14783.6096298877</v>
      </c>
      <c r="M11" s="354">
        <v>647.72628369654399</v>
      </c>
    </row>
    <row r="12" spans="1:13" s="341" customFormat="1" ht="17.100000000000001" customHeight="1">
      <c r="A12" s="355" t="s">
        <v>167</v>
      </c>
      <c r="B12" s="353">
        <v>26248.507233655229</v>
      </c>
      <c r="C12" s="353">
        <v>12685.336415391621</v>
      </c>
      <c r="D12" s="353">
        <v>430.98653060066999</v>
      </c>
      <c r="E12" s="354">
        <v>1110.35495729283</v>
      </c>
      <c r="F12" s="354">
        <v>572.19180394354703</v>
      </c>
      <c r="G12" s="354">
        <v>37.713578407508699</v>
      </c>
      <c r="H12" s="354">
        <v>1614.5419450552799</v>
      </c>
      <c r="I12" s="354">
        <v>271.04756977280402</v>
      </c>
      <c r="J12" s="354">
        <v>37.713578407508699</v>
      </c>
      <c r="K12" s="354">
        <v>28973.404136003341</v>
      </c>
      <c r="L12" s="354">
        <v>13528.575789107972</v>
      </c>
      <c r="M12" s="354">
        <v>506.41368741568738</v>
      </c>
    </row>
    <row r="13" spans="1:13" s="341" customFormat="1" ht="18" customHeight="1">
      <c r="A13" s="356" t="s">
        <v>168</v>
      </c>
      <c r="B13" s="357">
        <v>164349.79530398225</v>
      </c>
      <c r="C13" s="357">
        <v>42813.716145602004</v>
      </c>
      <c r="D13" s="357">
        <v>1485.1734841374237</v>
      </c>
      <c r="E13" s="357">
        <v>15015.976534086078</v>
      </c>
      <c r="F13" s="357">
        <v>1834.21928163903</v>
      </c>
      <c r="G13" s="357">
        <v>89.442624089744697</v>
      </c>
      <c r="H13" s="357">
        <v>19676.401780091681</v>
      </c>
      <c r="I13" s="357">
        <v>1944.4207875778</v>
      </c>
      <c r="J13" s="357">
        <v>73.910748688411189</v>
      </c>
      <c r="K13" s="354">
        <v>199042.17361816001</v>
      </c>
      <c r="L13" s="354">
        <v>46592.356214818836</v>
      </c>
      <c r="M13" s="354">
        <v>1648.5268569155794</v>
      </c>
    </row>
    <row r="14" spans="1:13" s="352" customFormat="1" ht="30" customHeight="1">
      <c r="A14" s="358" t="s">
        <v>180</v>
      </c>
      <c r="B14" s="359"/>
      <c r="C14" s="360"/>
      <c r="D14" s="361"/>
      <c r="E14" s="362"/>
      <c r="F14" s="360"/>
      <c r="G14" s="363"/>
      <c r="H14" s="359"/>
      <c r="I14" s="360"/>
      <c r="J14" s="361"/>
      <c r="K14" s="354"/>
      <c r="L14" s="354"/>
      <c r="M14" s="354"/>
    </row>
    <row r="15" spans="1:13" s="341" customFormat="1" ht="16.5" customHeight="1">
      <c r="A15" s="252" t="s">
        <v>197</v>
      </c>
      <c r="B15" s="353">
        <v>13304.67691082865</v>
      </c>
      <c r="C15" s="353">
        <v>16483.9340844775</v>
      </c>
      <c r="D15" s="353">
        <v>2542.93831037053</v>
      </c>
      <c r="E15" s="354">
        <v>300</v>
      </c>
      <c r="F15" s="354">
        <v>27.500367817419601</v>
      </c>
      <c r="G15" s="354"/>
      <c r="H15" s="354">
        <v>55.000735634839202</v>
      </c>
      <c r="I15" s="354">
        <v>44.723616587121903</v>
      </c>
      <c r="J15" s="354">
        <v>83.086241834383202</v>
      </c>
      <c r="K15" s="354">
        <v>13659.67764646349</v>
      </c>
      <c r="L15" s="354">
        <v>16556.15806888204</v>
      </c>
      <c r="M15" s="354">
        <v>2626.0245522049131</v>
      </c>
    </row>
    <row r="16" spans="1:13" s="341" customFormat="1" ht="16.5" customHeight="1">
      <c r="A16" s="252" t="s">
        <v>198</v>
      </c>
      <c r="B16" s="353">
        <v>4894.8273664410344</v>
      </c>
      <c r="C16" s="353">
        <v>6694.2160882651897</v>
      </c>
      <c r="D16" s="353">
        <v>509.99432117404598</v>
      </c>
      <c r="E16" s="354">
        <v>34.375459771774501</v>
      </c>
      <c r="F16" s="354">
        <v>371.25496553516399</v>
      </c>
      <c r="G16" s="354">
        <v>130.62674713274299</v>
      </c>
      <c r="H16" s="354">
        <v>55.000735634839202</v>
      </c>
      <c r="I16" s="354">
        <v>402.19287932976101</v>
      </c>
      <c r="J16" s="354">
        <v>130.62674713274299</v>
      </c>
      <c r="K16" s="354">
        <v>4984.2035618476475</v>
      </c>
      <c r="L16" s="354">
        <v>7467.6639331301149</v>
      </c>
      <c r="M16" s="354">
        <v>771.24781543953191</v>
      </c>
    </row>
    <row r="17" spans="1:13" s="341" customFormat="1" ht="17.100000000000001" customHeight="1">
      <c r="A17" s="355" t="s">
        <v>166</v>
      </c>
      <c r="B17" s="353">
        <v>19290.143559345113</v>
      </c>
      <c r="C17" s="353">
        <v>34900.517154352725</v>
      </c>
      <c r="D17" s="353">
        <v>6996.4863275381804</v>
      </c>
      <c r="E17" s="354">
        <v>371.64251728741903</v>
      </c>
      <c r="F17" s="354">
        <v>596.06774715611903</v>
      </c>
      <c r="G17" s="354">
        <v>13.750183908709801</v>
      </c>
      <c r="H17" s="354">
        <v>2.75003678174195</v>
      </c>
      <c r="I17" s="354">
        <v>817.97306613976002</v>
      </c>
      <c r="J17" s="354">
        <v>161.75165517838801</v>
      </c>
      <c r="K17" s="354">
        <v>19664.536113414273</v>
      </c>
      <c r="L17" s="354">
        <v>36314.557967648609</v>
      </c>
      <c r="M17" s="354">
        <v>7171.9881666252786</v>
      </c>
    </row>
    <row r="18" spans="1:13" s="341" customFormat="1" ht="17.100000000000001" customHeight="1">
      <c r="A18" s="355" t="s">
        <v>167</v>
      </c>
      <c r="B18" s="353">
        <v>6541.8708021169796</v>
      </c>
      <c r="C18" s="353">
        <v>11934.0750509848</v>
      </c>
      <c r="D18" s="353">
        <v>5103.4998742688704</v>
      </c>
      <c r="E18" s="354">
        <v>5423.5106794971898</v>
      </c>
      <c r="F18" s="354">
        <v>4738.8865844440797</v>
      </c>
      <c r="G18" s="354">
        <v>1266.4889062350201</v>
      </c>
      <c r="H18" s="354">
        <v>3725.3576064848598</v>
      </c>
      <c r="I18" s="354">
        <v>3572.4881783206301</v>
      </c>
      <c r="J18" s="354">
        <v>693.34978271959403</v>
      </c>
      <c r="K18" s="354">
        <v>15690.73908809903</v>
      </c>
      <c r="L18" s="354">
        <v>20245.44981374951</v>
      </c>
      <c r="M18" s="354">
        <v>7063.3385632234849</v>
      </c>
    </row>
    <row r="19" spans="1:13" s="341" customFormat="1" ht="18" customHeight="1">
      <c r="A19" s="364" t="s">
        <v>168</v>
      </c>
      <c r="B19" s="365">
        <v>44031.518638731774</v>
      </c>
      <c r="C19" s="365">
        <v>70012.742378080206</v>
      </c>
      <c r="D19" s="365">
        <v>15152.918833351625</v>
      </c>
      <c r="E19" s="365">
        <v>6129.5286565563838</v>
      </c>
      <c r="F19" s="365">
        <v>5733.7096649527821</v>
      </c>
      <c r="G19" s="365">
        <v>1410.8658372764728</v>
      </c>
      <c r="H19" s="365">
        <v>3838.1091145362802</v>
      </c>
      <c r="I19" s="365">
        <v>4837.3777403772729</v>
      </c>
      <c r="J19" s="365">
        <v>1068.8144268651081</v>
      </c>
      <c r="K19" s="366">
        <v>53999.156409824434</v>
      </c>
      <c r="L19" s="366">
        <v>80583.829783410256</v>
      </c>
      <c r="M19" s="366">
        <v>17632.599097493207</v>
      </c>
    </row>
    <row r="20" spans="1:13" s="341" customFormat="1" ht="18" customHeight="1">
      <c r="A20" s="367" t="s">
        <v>432</v>
      </c>
    </row>
    <row r="21" spans="1:13">
      <c r="E21" s="370"/>
    </row>
  </sheetData>
  <conditionalFormatting sqref="K9:M19 B9:J13 B15:J18">
    <cfRule type="expression" dxfId="21" priority="6" stopIfTrue="1">
      <formula>AND(B9&lt;&gt;"",OR(B9&lt;0,NOT(ISNUMBER(B9))))</formula>
    </cfRule>
  </conditionalFormatting>
  <conditionalFormatting sqref="B19:J19">
    <cfRule type="expression" dxfId="20" priority="2" stopIfTrue="1">
      <formula>AND(B19&lt;&gt;"",OR(B19&lt;0,NOT(ISNUMBER(B19))))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D74"/>
  <sheetViews>
    <sheetView workbookViewId="0"/>
  </sheetViews>
  <sheetFormatPr defaultRowHeight="15.75"/>
  <cols>
    <col min="1" max="1" width="15.7109375" style="262" customWidth="1"/>
    <col min="2" max="2" width="65.7109375" style="262" bestFit="1" customWidth="1"/>
    <col min="3" max="3" width="16.140625" style="262" bestFit="1" customWidth="1"/>
    <col min="4" max="4" width="31" style="262" bestFit="1" customWidth="1"/>
    <col min="5" max="16384" width="9.140625" style="262"/>
  </cols>
  <sheetData>
    <row r="1" spans="1:4" ht="18.75">
      <c r="A1" s="297" t="s">
        <v>416</v>
      </c>
    </row>
    <row r="3" spans="1:4">
      <c r="A3" s="298" t="s">
        <v>417</v>
      </c>
      <c r="B3" s="299" t="s">
        <v>418</v>
      </c>
      <c r="C3" s="300" t="s">
        <v>419</v>
      </c>
      <c r="D3" s="301" t="s">
        <v>420</v>
      </c>
    </row>
    <row r="4" spans="1:4">
      <c r="A4" s="302" t="s">
        <v>206</v>
      </c>
      <c r="B4" s="303" t="s">
        <v>207</v>
      </c>
      <c r="C4" s="304" t="s">
        <v>208</v>
      </c>
      <c r="D4" s="305" t="s">
        <v>209</v>
      </c>
    </row>
    <row r="5" spans="1:4">
      <c r="A5" s="302" t="s">
        <v>206</v>
      </c>
      <c r="B5" s="303" t="s">
        <v>210</v>
      </c>
      <c r="C5" s="304" t="s">
        <v>211</v>
      </c>
      <c r="D5" s="306" t="s">
        <v>212</v>
      </c>
    </row>
    <row r="6" spans="1:4">
      <c r="A6" s="302" t="s">
        <v>206</v>
      </c>
      <c r="B6" s="303" t="s">
        <v>213</v>
      </c>
      <c r="C6" s="304" t="s">
        <v>214</v>
      </c>
      <c r="D6" s="306" t="s">
        <v>215</v>
      </c>
    </row>
    <row r="7" spans="1:4">
      <c r="A7" s="302" t="s">
        <v>206</v>
      </c>
      <c r="B7" s="303" t="s">
        <v>216</v>
      </c>
      <c r="C7" s="304" t="s">
        <v>217</v>
      </c>
      <c r="D7" s="306" t="s">
        <v>218</v>
      </c>
    </row>
    <row r="8" spans="1:4">
      <c r="A8" s="302" t="s">
        <v>206</v>
      </c>
      <c r="B8" s="303" t="s">
        <v>219</v>
      </c>
      <c r="C8" s="304" t="s">
        <v>220</v>
      </c>
      <c r="D8" s="306" t="s">
        <v>221</v>
      </c>
    </row>
    <row r="9" spans="1:4">
      <c r="A9" s="302" t="s">
        <v>206</v>
      </c>
      <c r="B9" s="303" t="s">
        <v>222</v>
      </c>
      <c r="C9" s="304" t="s">
        <v>223</v>
      </c>
      <c r="D9" s="306" t="s">
        <v>224</v>
      </c>
    </row>
    <row r="10" spans="1:4">
      <c r="A10" s="302" t="s">
        <v>225</v>
      </c>
      <c r="B10" s="303" t="s">
        <v>226</v>
      </c>
      <c r="C10" s="304" t="s">
        <v>227</v>
      </c>
      <c r="D10" s="306" t="s">
        <v>228</v>
      </c>
    </row>
    <row r="11" spans="1:4">
      <c r="A11" s="302" t="s">
        <v>225</v>
      </c>
      <c r="B11" s="303" t="s">
        <v>229</v>
      </c>
      <c r="C11" s="304" t="s">
        <v>230</v>
      </c>
      <c r="D11" s="306" t="s">
        <v>231</v>
      </c>
    </row>
    <row r="12" spans="1:4">
      <c r="A12" s="302" t="s">
        <v>225</v>
      </c>
      <c r="B12" s="303" t="s">
        <v>232</v>
      </c>
      <c r="C12" s="304" t="s">
        <v>233</v>
      </c>
      <c r="D12" s="306" t="s">
        <v>234</v>
      </c>
    </row>
    <row r="13" spans="1:4">
      <c r="A13" s="302" t="s">
        <v>225</v>
      </c>
      <c r="B13" s="303" t="s">
        <v>235</v>
      </c>
      <c r="C13" s="304" t="s">
        <v>236</v>
      </c>
      <c r="D13" s="306" t="s">
        <v>237</v>
      </c>
    </row>
    <row r="14" spans="1:4">
      <c r="A14" s="302" t="s">
        <v>225</v>
      </c>
      <c r="B14" s="303" t="s">
        <v>238</v>
      </c>
      <c r="C14" s="304" t="s">
        <v>239</v>
      </c>
      <c r="D14" s="306" t="s">
        <v>240</v>
      </c>
    </row>
    <row r="15" spans="1:4">
      <c r="A15" s="302" t="s">
        <v>241</v>
      </c>
      <c r="B15" s="303" t="s">
        <v>242</v>
      </c>
      <c r="C15" s="304" t="s">
        <v>243</v>
      </c>
      <c r="D15" s="306" t="s">
        <v>244</v>
      </c>
    </row>
    <row r="16" spans="1:4">
      <c r="A16" s="302" t="s">
        <v>241</v>
      </c>
      <c r="B16" s="303" t="s">
        <v>245</v>
      </c>
      <c r="C16" s="304" t="s">
        <v>246</v>
      </c>
      <c r="D16" s="306"/>
    </row>
    <row r="17" spans="1:4">
      <c r="A17" s="302" t="s">
        <v>247</v>
      </c>
      <c r="B17" s="303" t="s">
        <v>248</v>
      </c>
      <c r="C17" s="304" t="s">
        <v>249</v>
      </c>
      <c r="D17" s="306" t="s">
        <v>250</v>
      </c>
    </row>
    <row r="18" spans="1:4">
      <c r="A18" s="302" t="s">
        <v>247</v>
      </c>
      <c r="B18" s="303" t="s">
        <v>251</v>
      </c>
      <c r="C18" s="304" t="s">
        <v>252</v>
      </c>
      <c r="D18" s="306" t="s">
        <v>253</v>
      </c>
    </row>
    <row r="19" spans="1:4">
      <c r="A19" s="302" t="s">
        <v>247</v>
      </c>
      <c r="B19" s="303" t="s">
        <v>254</v>
      </c>
      <c r="C19" s="304" t="s">
        <v>255</v>
      </c>
      <c r="D19" s="306" t="s">
        <v>256</v>
      </c>
    </row>
    <row r="20" spans="1:4">
      <c r="A20" s="302" t="s">
        <v>247</v>
      </c>
      <c r="B20" s="303" t="s">
        <v>257</v>
      </c>
      <c r="C20" s="304" t="s">
        <v>258</v>
      </c>
      <c r="D20" s="306" t="s">
        <v>259</v>
      </c>
    </row>
    <row r="21" spans="1:4">
      <c r="A21" s="302" t="s">
        <v>247</v>
      </c>
      <c r="B21" s="303" t="s">
        <v>260</v>
      </c>
      <c r="C21" s="304" t="s">
        <v>261</v>
      </c>
      <c r="D21" s="306" t="s">
        <v>262</v>
      </c>
    </row>
    <row r="22" spans="1:4">
      <c r="A22" s="302" t="s">
        <v>263</v>
      </c>
      <c r="B22" s="303" t="s">
        <v>264</v>
      </c>
      <c r="C22" s="304" t="s">
        <v>265</v>
      </c>
      <c r="D22" s="306" t="s">
        <v>266</v>
      </c>
    </row>
    <row r="23" spans="1:4">
      <c r="A23" s="302" t="s">
        <v>263</v>
      </c>
      <c r="B23" s="303" t="s">
        <v>267</v>
      </c>
      <c r="C23" s="304" t="s">
        <v>268</v>
      </c>
      <c r="D23" s="306" t="s">
        <v>269</v>
      </c>
    </row>
    <row r="24" spans="1:4">
      <c r="A24" s="302" t="s">
        <v>263</v>
      </c>
      <c r="B24" s="303" t="s">
        <v>270</v>
      </c>
      <c r="C24" s="304" t="s">
        <v>271</v>
      </c>
      <c r="D24" s="306" t="s">
        <v>272</v>
      </c>
    </row>
    <row r="25" spans="1:4">
      <c r="A25" s="302" t="s">
        <v>263</v>
      </c>
      <c r="B25" s="303" t="s">
        <v>273</v>
      </c>
      <c r="C25" s="304" t="s">
        <v>274</v>
      </c>
      <c r="D25" s="306" t="s">
        <v>275</v>
      </c>
    </row>
    <row r="26" spans="1:4">
      <c r="A26" s="302" t="s">
        <v>276</v>
      </c>
      <c r="B26" s="303" t="s">
        <v>277</v>
      </c>
      <c r="C26" s="304" t="s">
        <v>278</v>
      </c>
      <c r="D26" s="306" t="s">
        <v>279</v>
      </c>
    </row>
    <row r="27" spans="1:4">
      <c r="A27" s="302" t="s">
        <v>276</v>
      </c>
      <c r="B27" s="303" t="s">
        <v>280</v>
      </c>
      <c r="C27" s="304" t="s">
        <v>281</v>
      </c>
      <c r="D27" s="306" t="s">
        <v>282</v>
      </c>
    </row>
    <row r="28" spans="1:4">
      <c r="A28" s="302" t="s">
        <v>276</v>
      </c>
      <c r="B28" s="303" t="s">
        <v>283</v>
      </c>
      <c r="C28" s="304" t="s">
        <v>284</v>
      </c>
      <c r="D28" s="306" t="s">
        <v>285</v>
      </c>
    </row>
    <row r="29" spans="1:4">
      <c r="A29" s="302" t="s">
        <v>276</v>
      </c>
      <c r="B29" s="303" t="s">
        <v>286</v>
      </c>
      <c r="C29" s="304" t="s">
        <v>287</v>
      </c>
      <c r="D29" s="306" t="s">
        <v>288</v>
      </c>
    </row>
    <row r="30" spans="1:4">
      <c r="A30" s="302" t="s">
        <v>276</v>
      </c>
      <c r="B30" s="303" t="s">
        <v>289</v>
      </c>
      <c r="C30" s="304" t="s">
        <v>290</v>
      </c>
      <c r="D30" s="306" t="s">
        <v>291</v>
      </c>
    </row>
    <row r="31" spans="1:4">
      <c r="A31" s="302" t="s">
        <v>276</v>
      </c>
      <c r="B31" s="303" t="s">
        <v>292</v>
      </c>
      <c r="C31" s="304" t="s">
        <v>293</v>
      </c>
      <c r="D31" s="306" t="s">
        <v>294</v>
      </c>
    </row>
    <row r="32" spans="1:4">
      <c r="A32" s="302" t="s">
        <v>276</v>
      </c>
      <c r="B32" s="303" t="s">
        <v>295</v>
      </c>
      <c r="C32" s="304" t="s">
        <v>296</v>
      </c>
      <c r="D32" s="306" t="s">
        <v>297</v>
      </c>
    </row>
    <row r="33" spans="1:4">
      <c r="A33" s="302" t="s">
        <v>276</v>
      </c>
      <c r="B33" s="303" t="s">
        <v>298</v>
      </c>
      <c r="C33" s="304" t="s">
        <v>299</v>
      </c>
      <c r="D33" s="306" t="s">
        <v>300</v>
      </c>
    </row>
    <row r="34" spans="1:4">
      <c r="A34" s="302" t="s">
        <v>276</v>
      </c>
      <c r="B34" s="303" t="s">
        <v>301</v>
      </c>
      <c r="C34" s="304" t="s">
        <v>302</v>
      </c>
      <c r="D34" s="306" t="s">
        <v>303</v>
      </c>
    </row>
    <row r="35" spans="1:4">
      <c r="A35" s="302" t="s">
        <v>304</v>
      </c>
      <c r="B35" s="303" t="s">
        <v>305</v>
      </c>
      <c r="C35" s="304" t="s">
        <v>306</v>
      </c>
      <c r="D35" s="306"/>
    </row>
    <row r="36" spans="1:4">
      <c r="A36" s="302" t="s">
        <v>304</v>
      </c>
      <c r="B36" s="303" t="s">
        <v>307</v>
      </c>
      <c r="C36" s="304" t="s">
        <v>307</v>
      </c>
      <c r="D36" s="306"/>
    </row>
    <row r="37" spans="1:4">
      <c r="A37" s="302" t="s">
        <v>304</v>
      </c>
      <c r="B37" s="303" t="s">
        <v>308</v>
      </c>
      <c r="C37" s="304" t="s">
        <v>309</v>
      </c>
      <c r="D37" s="306"/>
    </row>
    <row r="38" spans="1:4">
      <c r="A38" s="302" t="s">
        <v>310</v>
      </c>
      <c r="B38" s="303" t="s">
        <v>311</v>
      </c>
      <c r="C38" s="304"/>
      <c r="D38" s="306" t="s">
        <v>312</v>
      </c>
    </row>
    <row r="39" spans="1:4">
      <c r="A39" s="302" t="s">
        <v>310</v>
      </c>
      <c r="B39" s="303" t="s">
        <v>313</v>
      </c>
      <c r="C39" s="304" t="s">
        <v>314</v>
      </c>
      <c r="D39" s="306" t="s">
        <v>315</v>
      </c>
    </row>
    <row r="40" spans="1:4">
      <c r="A40" s="302" t="s">
        <v>310</v>
      </c>
      <c r="B40" s="303" t="s">
        <v>316</v>
      </c>
      <c r="C40" s="304" t="s">
        <v>317</v>
      </c>
      <c r="D40" s="306" t="s">
        <v>318</v>
      </c>
    </row>
    <row r="41" spans="1:4">
      <c r="A41" s="302" t="s">
        <v>310</v>
      </c>
      <c r="B41" s="303" t="s">
        <v>319</v>
      </c>
      <c r="C41" s="304" t="s">
        <v>320</v>
      </c>
      <c r="D41" s="306" t="s">
        <v>321</v>
      </c>
    </row>
    <row r="42" spans="1:4">
      <c r="A42" s="302" t="s">
        <v>310</v>
      </c>
      <c r="B42" s="303" t="s">
        <v>322</v>
      </c>
      <c r="C42" s="304" t="s">
        <v>323</v>
      </c>
      <c r="D42" s="306" t="s">
        <v>324</v>
      </c>
    </row>
    <row r="43" spans="1:4">
      <c r="A43" s="302" t="s">
        <v>310</v>
      </c>
      <c r="B43" s="303" t="s">
        <v>325</v>
      </c>
      <c r="C43" s="304" t="s">
        <v>326</v>
      </c>
      <c r="D43" s="306" t="s">
        <v>327</v>
      </c>
    </row>
    <row r="44" spans="1:4">
      <c r="A44" s="302" t="s">
        <v>328</v>
      </c>
      <c r="B44" s="303" t="s">
        <v>329</v>
      </c>
      <c r="C44" s="304" t="s">
        <v>330</v>
      </c>
      <c r="D44" s="306" t="s">
        <v>331</v>
      </c>
    </row>
    <row r="45" spans="1:4">
      <c r="A45" s="302" t="s">
        <v>328</v>
      </c>
      <c r="B45" s="303" t="s">
        <v>332</v>
      </c>
      <c r="C45" s="304" t="s">
        <v>333</v>
      </c>
      <c r="D45" s="306" t="s">
        <v>334</v>
      </c>
    </row>
    <row r="46" spans="1:4">
      <c r="A46" s="302" t="s">
        <v>328</v>
      </c>
      <c r="B46" s="303" t="s">
        <v>335</v>
      </c>
      <c r="C46" s="304" t="s">
        <v>336</v>
      </c>
      <c r="D46" s="306" t="s">
        <v>337</v>
      </c>
    </row>
    <row r="47" spans="1:4">
      <c r="A47" s="302" t="s">
        <v>328</v>
      </c>
      <c r="B47" s="303" t="s">
        <v>338</v>
      </c>
      <c r="C47" s="304" t="s">
        <v>339</v>
      </c>
      <c r="D47" s="306" t="s">
        <v>340</v>
      </c>
    </row>
    <row r="48" spans="1:4">
      <c r="A48" s="302" t="s">
        <v>328</v>
      </c>
      <c r="B48" s="303" t="s">
        <v>341</v>
      </c>
      <c r="C48" s="304" t="s">
        <v>342</v>
      </c>
      <c r="D48" s="306" t="s">
        <v>343</v>
      </c>
    </row>
    <row r="49" spans="1:4">
      <c r="A49" s="302" t="s">
        <v>328</v>
      </c>
      <c r="B49" s="303" t="s">
        <v>344</v>
      </c>
      <c r="C49" s="304" t="s">
        <v>345</v>
      </c>
      <c r="D49" s="306" t="s">
        <v>346</v>
      </c>
    </row>
    <row r="50" spans="1:4">
      <c r="A50" s="302" t="s">
        <v>328</v>
      </c>
      <c r="B50" s="303" t="s">
        <v>347</v>
      </c>
      <c r="C50" s="304" t="s">
        <v>348</v>
      </c>
      <c r="D50" s="306" t="s">
        <v>349</v>
      </c>
    </row>
    <row r="51" spans="1:4">
      <c r="A51" s="302" t="s">
        <v>328</v>
      </c>
      <c r="B51" s="303" t="s">
        <v>350</v>
      </c>
      <c r="C51" s="304" t="s">
        <v>351</v>
      </c>
      <c r="D51" s="306" t="s">
        <v>352</v>
      </c>
    </row>
    <row r="52" spans="1:4">
      <c r="A52" s="302" t="s">
        <v>328</v>
      </c>
      <c r="B52" s="303" t="s">
        <v>353</v>
      </c>
      <c r="C52" s="304" t="s">
        <v>354</v>
      </c>
      <c r="D52" s="306" t="s">
        <v>355</v>
      </c>
    </row>
    <row r="53" spans="1:4">
      <c r="A53" s="302" t="s">
        <v>328</v>
      </c>
      <c r="B53" s="303" t="s">
        <v>356</v>
      </c>
      <c r="C53" s="304" t="s">
        <v>357</v>
      </c>
      <c r="D53" s="306" t="s">
        <v>358</v>
      </c>
    </row>
    <row r="54" spans="1:4">
      <c r="A54" s="302" t="s">
        <v>328</v>
      </c>
      <c r="B54" s="303" t="s">
        <v>359</v>
      </c>
      <c r="C54" s="304" t="s">
        <v>360</v>
      </c>
      <c r="D54" s="306" t="s">
        <v>361</v>
      </c>
    </row>
    <row r="55" spans="1:4">
      <c r="A55" s="302" t="s">
        <v>328</v>
      </c>
      <c r="B55" s="303" t="s">
        <v>362</v>
      </c>
      <c r="C55" s="304" t="s">
        <v>363</v>
      </c>
      <c r="D55" s="306" t="s">
        <v>364</v>
      </c>
    </row>
    <row r="56" spans="1:4">
      <c r="A56" s="302" t="s">
        <v>328</v>
      </c>
      <c r="B56" s="303" t="s">
        <v>365</v>
      </c>
      <c r="C56" s="304" t="s">
        <v>366</v>
      </c>
      <c r="D56" s="306" t="s">
        <v>367</v>
      </c>
    </row>
    <row r="57" spans="1:4">
      <c r="A57" s="302" t="s">
        <v>328</v>
      </c>
      <c r="B57" s="303" t="s">
        <v>368</v>
      </c>
      <c r="C57" s="304" t="s">
        <v>369</v>
      </c>
      <c r="D57" s="306" t="s">
        <v>370</v>
      </c>
    </row>
    <row r="58" spans="1:4">
      <c r="A58" s="302" t="s">
        <v>328</v>
      </c>
      <c r="B58" s="303" t="s">
        <v>371</v>
      </c>
      <c r="C58" s="304" t="s">
        <v>372</v>
      </c>
      <c r="D58" s="306" t="s">
        <v>373</v>
      </c>
    </row>
    <row r="59" spans="1:4">
      <c r="A59" s="302" t="s">
        <v>328</v>
      </c>
      <c r="B59" s="303" t="s">
        <v>374</v>
      </c>
      <c r="C59" s="304" t="s">
        <v>375</v>
      </c>
      <c r="D59" s="306" t="s">
        <v>376</v>
      </c>
    </row>
    <row r="60" spans="1:4">
      <c r="A60" s="302" t="s">
        <v>377</v>
      </c>
      <c r="B60" s="303" t="s">
        <v>378</v>
      </c>
      <c r="C60" s="304" t="s">
        <v>379</v>
      </c>
      <c r="D60" s="306" t="s">
        <v>380</v>
      </c>
    </row>
    <row r="61" spans="1:4">
      <c r="A61" s="302" t="s">
        <v>377</v>
      </c>
      <c r="B61" s="303" t="s">
        <v>381</v>
      </c>
      <c r="C61" s="304" t="s">
        <v>382</v>
      </c>
      <c r="D61" s="306" t="s">
        <v>383</v>
      </c>
    </row>
    <row r="62" spans="1:4">
      <c r="A62" s="302" t="s">
        <v>377</v>
      </c>
      <c r="B62" s="303" t="s">
        <v>384</v>
      </c>
      <c r="C62" s="304" t="s">
        <v>385</v>
      </c>
      <c r="D62" s="306" t="s">
        <v>386</v>
      </c>
    </row>
    <row r="63" spans="1:4">
      <c r="A63" s="302" t="s">
        <v>387</v>
      </c>
      <c r="B63" s="303" t="s">
        <v>388</v>
      </c>
      <c r="C63" s="304" t="s">
        <v>389</v>
      </c>
      <c r="D63" s="306" t="s">
        <v>390</v>
      </c>
    </row>
    <row r="64" spans="1:4">
      <c r="A64" s="302" t="s">
        <v>387</v>
      </c>
      <c r="B64" s="303" t="s">
        <v>391</v>
      </c>
      <c r="C64" s="304" t="s">
        <v>392</v>
      </c>
      <c r="D64" s="306" t="s">
        <v>393</v>
      </c>
    </row>
    <row r="65" spans="1:4">
      <c r="A65" s="302" t="s">
        <v>387</v>
      </c>
      <c r="B65" s="303" t="s">
        <v>394</v>
      </c>
      <c r="C65" s="304" t="s">
        <v>395</v>
      </c>
      <c r="D65" s="306" t="s">
        <v>396</v>
      </c>
    </row>
    <row r="66" spans="1:4">
      <c r="A66" s="302" t="s">
        <v>387</v>
      </c>
      <c r="B66" s="303" t="s">
        <v>397</v>
      </c>
      <c r="C66" s="304" t="s">
        <v>398</v>
      </c>
      <c r="D66" s="306" t="s">
        <v>399</v>
      </c>
    </row>
    <row r="67" spans="1:4">
      <c r="A67" s="302" t="s">
        <v>33</v>
      </c>
      <c r="B67" s="303" t="s">
        <v>400</v>
      </c>
      <c r="C67" s="304" t="s">
        <v>401</v>
      </c>
      <c r="D67" s="306"/>
    </row>
    <row r="68" spans="1:4">
      <c r="A68" s="302" t="s">
        <v>33</v>
      </c>
      <c r="B68" s="303" t="s">
        <v>402</v>
      </c>
      <c r="C68" s="304" t="s">
        <v>403</v>
      </c>
      <c r="D68" s="306"/>
    </row>
    <row r="69" spans="1:4">
      <c r="A69" s="302" t="s">
        <v>33</v>
      </c>
      <c r="B69" s="303" t="s">
        <v>404</v>
      </c>
      <c r="C69" s="304" t="s">
        <v>405</v>
      </c>
      <c r="D69" s="306"/>
    </row>
    <row r="70" spans="1:4">
      <c r="A70" s="302" t="s">
        <v>33</v>
      </c>
      <c r="B70" s="303" t="s">
        <v>406</v>
      </c>
      <c r="C70" s="304" t="s">
        <v>407</v>
      </c>
      <c r="D70" s="306"/>
    </row>
    <row r="71" spans="1:4">
      <c r="A71" s="302" t="s">
        <v>33</v>
      </c>
      <c r="B71" s="303" t="s">
        <v>408</v>
      </c>
      <c r="C71" s="304" t="s">
        <v>409</v>
      </c>
      <c r="D71" s="306"/>
    </row>
    <row r="72" spans="1:4">
      <c r="A72" s="302" t="s">
        <v>33</v>
      </c>
      <c r="B72" s="303" t="s">
        <v>410</v>
      </c>
      <c r="C72" s="304" t="s">
        <v>411</v>
      </c>
      <c r="D72" s="306"/>
    </row>
    <row r="73" spans="1:4">
      <c r="A73" s="302" t="s">
        <v>33</v>
      </c>
      <c r="B73" s="303" t="s">
        <v>412</v>
      </c>
      <c r="C73" s="304" t="s">
        <v>413</v>
      </c>
      <c r="D73" s="306"/>
    </row>
    <row r="74" spans="1:4">
      <c r="A74" s="307" t="s">
        <v>33</v>
      </c>
      <c r="B74" s="308" t="s">
        <v>414</v>
      </c>
      <c r="C74" s="309" t="s">
        <v>415</v>
      </c>
      <c r="D74" s="3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topLeftCell="A2" zoomScaleNormal="100" workbookViewId="0">
      <selection activeCell="C11" sqref="C11:E11"/>
    </sheetView>
  </sheetViews>
  <sheetFormatPr defaultColWidth="0" defaultRowHeight="12.75" zeroHeight="1"/>
  <cols>
    <col min="1" max="1" width="2" style="207" customWidth="1"/>
    <col min="2" max="2" width="1.5703125" style="207" customWidth="1"/>
    <col min="3" max="3" width="65.5703125" style="207" customWidth="1"/>
    <col min="4" max="4" width="28.85546875" style="207" customWidth="1"/>
    <col min="5" max="5" width="22.42578125" style="207" customWidth="1"/>
    <col min="6" max="6" width="1.5703125" style="207" customWidth="1"/>
    <col min="7" max="7" width="2.140625" style="207" customWidth="1"/>
    <col min="8" max="254" width="0" style="207" hidden="1" customWidth="1"/>
    <col min="255" max="16384" width="10.85546875" style="207" hidden="1"/>
  </cols>
  <sheetData>
    <row r="1" spans="2:6" ht="20.25">
      <c r="E1" s="227"/>
    </row>
    <row r="2" spans="2:6" ht="20.25">
      <c r="B2" s="228"/>
      <c r="C2" s="229"/>
      <c r="D2" s="217"/>
      <c r="E2" s="227"/>
      <c r="F2" s="217"/>
    </row>
    <row r="3" spans="2:6">
      <c r="B3" s="230"/>
      <c r="C3" s="217"/>
      <c r="D3" s="217"/>
      <c r="E3" s="217"/>
      <c r="F3" s="217"/>
    </row>
    <row r="4" spans="2:6" ht="18">
      <c r="B4" s="230"/>
      <c r="C4" s="371" t="s">
        <v>428</v>
      </c>
      <c r="D4" s="372"/>
      <c r="E4" s="372"/>
      <c r="F4" s="372"/>
    </row>
    <row r="5" spans="2:6" ht="15">
      <c r="B5" s="230"/>
      <c r="C5" s="377" t="s">
        <v>435</v>
      </c>
      <c r="D5" s="377"/>
      <c r="E5" s="377"/>
      <c r="F5" s="377"/>
    </row>
    <row r="6" spans="2:6">
      <c r="B6" s="230"/>
      <c r="C6" s="225"/>
      <c r="D6" s="225"/>
      <c r="E6" s="225"/>
      <c r="F6" s="225"/>
    </row>
    <row r="7" spans="2:6" ht="18">
      <c r="B7" s="231"/>
      <c r="C7" s="372" t="s">
        <v>145</v>
      </c>
      <c r="D7" s="372"/>
      <c r="E7" s="372"/>
      <c r="F7" s="372"/>
    </row>
    <row r="8" spans="2:6" ht="12" customHeight="1">
      <c r="B8" s="217"/>
      <c r="C8" s="218"/>
      <c r="D8" s="217"/>
      <c r="E8" s="217"/>
      <c r="F8" s="232"/>
    </row>
    <row r="9" spans="2:6" ht="15.75" customHeight="1">
      <c r="B9" s="231"/>
      <c r="C9" s="225"/>
      <c r="D9" s="225"/>
      <c r="E9" s="225"/>
      <c r="F9" s="225"/>
    </row>
    <row r="10" spans="2:6" ht="18">
      <c r="B10" s="217"/>
      <c r="C10" s="225"/>
      <c r="D10" s="225"/>
      <c r="E10" s="225"/>
      <c r="F10" s="219"/>
    </row>
    <row r="11" spans="2:6" ht="23.25" customHeight="1">
      <c r="B11" s="217"/>
      <c r="C11" s="374" t="s">
        <v>157</v>
      </c>
      <c r="D11" s="375"/>
      <c r="E11" s="376"/>
      <c r="F11" s="219"/>
    </row>
    <row r="12" spans="2:6" ht="18">
      <c r="B12" s="217"/>
      <c r="C12" s="217"/>
      <c r="D12" s="219"/>
      <c r="E12" s="219"/>
      <c r="F12" s="219"/>
    </row>
    <row r="13" spans="2:6">
      <c r="B13" s="217"/>
      <c r="C13" s="220"/>
      <c r="D13" s="220"/>
      <c r="E13" s="220"/>
      <c r="F13" s="220"/>
    </row>
    <row r="14" spans="2:6" ht="34.5" customHeight="1">
      <c r="B14" s="217"/>
      <c r="C14" s="221" t="s">
        <v>148</v>
      </c>
      <c r="D14" s="222"/>
      <c r="E14" s="226" t="s">
        <v>146</v>
      </c>
      <c r="F14" s="220"/>
    </row>
    <row r="15" spans="2:6" s="234" customFormat="1" ht="24.95" customHeight="1">
      <c r="B15" s="220"/>
      <c r="C15" s="223" t="s">
        <v>147</v>
      </c>
      <c r="D15" s="224"/>
      <c r="E15" s="233">
        <v>64</v>
      </c>
      <c r="F15" s="220"/>
    </row>
    <row r="16" spans="2:6" s="234" customFormat="1" ht="24.95" customHeight="1">
      <c r="B16" s="220"/>
      <c r="C16" s="223" t="s">
        <v>430</v>
      </c>
      <c r="D16" s="224"/>
      <c r="E16" s="233">
        <v>4</v>
      </c>
      <c r="F16" s="220"/>
    </row>
    <row r="17" spans="2:6">
      <c r="B17" s="217"/>
      <c r="C17" s="223"/>
      <c r="D17" s="224"/>
      <c r="E17" s="206"/>
      <c r="F17" s="206"/>
    </row>
    <row r="18" spans="2:6" ht="19.5" customHeight="1">
      <c r="B18" s="225"/>
      <c r="C18" s="236"/>
      <c r="D18" s="225"/>
      <c r="E18" s="225"/>
      <c r="F18" s="225"/>
    </row>
    <row r="19" spans="2:6" hidden="1"/>
    <row r="20" spans="2:6" hidden="1"/>
    <row r="21" spans="2:6" hidden="1"/>
    <row r="22" spans="2:6" hidden="1"/>
    <row r="23" spans="2:6" hidden="1"/>
    <row r="24" spans="2:6"/>
    <row r="25" spans="2:6"/>
  </sheetData>
  <mergeCells count="4">
    <mergeCell ref="C4:F4"/>
    <mergeCell ref="C5:F5"/>
    <mergeCell ref="C7:F7"/>
    <mergeCell ref="C11:E11"/>
  </mergeCells>
  <phoneticPr fontId="43" type="noConversion"/>
  <conditionalFormatting sqref="E15:E16">
    <cfRule type="expression" dxfId="19" priority="1" stopIfTrue="1">
      <formula>AND(E15&lt;&gt;"",E15&lt;&gt;"-",OR(E15&lt;0,NOT(ISNUMBER(E15))))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&amp;R2019 Triennial Central Bank Survey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ColWidth="9.140625" defaultRowHeight="12"/>
  <cols>
    <col min="1" max="1" width="2.140625" style="49" customWidth="1"/>
    <col min="2" max="2" width="4.5703125" style="49" customWidth="1"/>
    <col min="3" max="3" width="0.5703125" style="49" customWidth="1"/>
    <col min="4" max="4" width="20.28515625" style="49" customWidth="1"/>
    <col min="5" max="5" width="15.85546875" style="140" customWidth="1"/>
    <col min="6" max="6" width="0.85546875" style="49" customWidth="1"/>
    <col min="7" max="16384" width="9.140625" style="49"/>
  </cols>
  <sheetData>
    <row r="1" spans="2:6" ht="12.75" thickBot="1"/>
    <row r="2" spans="2:6">
      <c r="C2" s="141"/>
      <c r="D2" s="380" t="s">
        <v>128</v>
      </c>
      <c r="E2" s="382" t="s">
        <v>129</v>
      </c>
      <c r="F2" s="142"/>
    </row>
    <row r="3" spans="2:6" ht="12.75" thickBot="1">
      <c r="C3" s="143"/>
      <c r="D3" s="381"/>
      <c r="E3" s="383"/>
      <c r="F3" s="144"/>
    </row>
    <row r="4" spans="2:6" ht="4.5" customHeight="1">
      <c r="C4" s="145"/>
      <c r="D4" s="146"/>
      <c r="E4" s="147"/>
      <c r="F4" s="148"/>
    </row>
    <row r="5" spans="2:6">
      <c r="B5" s="384"/>
      <c r="C5" s="150"/>
      <c r="D5" s="151" t="s">
        <v>130</v>
      </c>
      <c r="E5" s="153" t="e">
        <f>+SUM(OUT_1_Check!AG16:AS52)</f>
        <v>#REF!</v>
      </c>
      <c r="F5" s="152"/>
    </row>
    <row r="6" spans="2:6">
      <c r="B6" s="384"/>
      <c r="C6" s="150"/>
      <c r="D6" s="151" t="s">
        <v>131</v>
      </c>
      <c r="E6" s="153" t="e">
        <f>+SUM(OUT_1_Check!AG16:AS52)</f>
        <v>#REF!</v>
      </c>
      <c r="F6" s="152"/>
    </row>
    <row r="7" spans="2:6">
      <c r="B7" s="384"/>
      <c r="C7" s="150"/>
      <c r="D7" s="151" t="s">
        <v>132</v>
      </c>
      <c r="E7" s="153" t="e">
        <f>+SUM(OUT_3_Check!D16:N39)</f>
        <v>#REF!</v>
      </c>
      <c r="F7" s="152"/>
    </row>
    <row r="8" spans="2:6">
      <c r="B8" s="384"/>
      <c r="C8" s="150"/>
      <c r="D8" s="151" t="s">
        <v>133</v>
      </c>
      <c r="E8" s="153" t="e">
        <f>+SUM(OUT_4_Check!D15:S36)</f>
        <v>#REF!</v>
      </c>
      <c r="F8" s="152"/>
    </row>
    <row r="9" spans="2:6">
      <c r="B9" s="149"/>
      <c r="C9" s="150"/>
      <c r="D9" s="151" t="s">
        <v>138</v>
      </c>
      <c r="E9" s="153" t="e">
        <f>+SUM(CDS_Check!D17:K28)</f>
        <v>#REF!</v>
      </c>
      <c r="F9" s="152"/>
    </row>
    <row r="10" spans="2:6" ht="4.5" customHeight="1">
      <c r="B10" s="149"/>
      <c r="C10" s="209"/>
      <c r="D10" s="210"/>
      <c r="E10" s="211"/>
      <c r="F10" s="212"/>
    </row>
  </sheetData>
  <mergeCells count="3">
    <mergeCell ref="D2:D3"/>
    <mergeCell ref="E2:E3"/>
    <mergeCell ref="B5:B8"/>
  </mergeCells>
  <phoneticPr fontId="37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BF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272" customWidth="1"/>
    <col min="2" max="8" width="7.28515625" style="263" customWidth="1"/>
    <col min="9" max="9" width="8.140625" style="263" bestFit="1" customWidth="1"/>
    <col min="10" max="14" width="7.28515625" style="263" customWidth="1"/>
    <col min="15" max="15" width="8.7109375" style="263" bestFit="1" customWidth="1"/>
    <col min="16" max="26" width="7.28515625" style="263" customWidth="1"/>
    <col min="27" max="27" width="8.85546875" style="263" customWidth="1"/>
    <col min="28" max="31" width="7.28515625" style="263" customWidth="1"/>
    <col min="32" max="32" width="12.5703125" style="263" bestFit="1" customWidth="1"/>
    <col min="33" max="38" width="7.28515625" style="263" customWidth="1"/>
    <col min="39" max="39" width="12.5703125" style="263" bestFit="1" customWidth="1"/>
    <col min="40" max="40" width="7.28515625" style="263" customWidth="1"/>
    <col min="41" max="41" width="9.85546875" style="263" customWidth="1"/>
    <col min="42" max="42" width="10" style="263" bestFit="1" customWidth="1"/>
    <col min="43" max="43" width="7.28515625" style="263" customWidth="1"/>
    <col min="44" max="44" width="9.140625" style="263" customWidth="1"/>
    <col min="45" max="16384" width="0" style="263" hidden="1"/>
  </cols>
  <sheetData>
    <row r="1" spans="1:58" s="242" customFormat="1" ht="19.5" customHeight="1">
      <c r="A1" s="264"/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</row>
    <row r="2" spans="1:58" s="239" customFormat="1" ht="19.5" customHeight="1">
      <c r="A2" s="238" t="s">
        <v>188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</row>
    <row r="3" spans="1:58" s="239" customFormat="1" ht="20.100000000000001" customHeight="1">
      <c r="A3" s="238" t="s">
        <v>436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238"/>
    </row>
    <row r="4" spans="1:58" s="239" customFormat="1" ht="20.100000000000001" customHeight="1">
      <c r="A4" s="238" t="s">
        <v>3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</row>
    <row r="5" spans="1:58" s="244" customFormat="1" ht="20.100000000000001" customHeight="1">
      <c r="A5" s="275" t="s">
        <v>20</v>
      </c>
    </row>
    <row r="6" spans="1:58" s="249" customFormat="1" ht="27.95" customHeight="1">
      <c r="A6" s="265" t="s">
        <v>189</v>
      </c>
      <c r="B6" s="266" t="s">
        <v>159</v>
      </c>
      <c r="C6" s="247" t="s">
        <v>110</v>
      </c>
      <c r="D6" s="247" t="s">
        <v>153</v>
      </c>
      <c r="E6" s="247" t="s">
        <v>149</v>
      </c>
      <c r="F6" s="247" t="s">
        <v>111</v>
      </c>
      <c r="G6" s="247" t="s">
        <v>62</v>
      </c>
      <c r="H6" s="247" t="s">
        <v>152</v>
      </c>
      <c r="I6" s="247" t="s">
        <v>8</v>
      </c>
      <c r="J6" s="247" t="s">
        <v>112</v>
      </c>
      <c r="K6" s="247" t="s">
        <v>75</v>
      </c>
      <c r="L6" s="247" t="s">
        <v>113</v>
      </c>
      <c r="M6" s="247" t="s">
        <v>63</v>
      </c>
      <c r="N6" s="247" t="s">
        <v>61</v>
      </c>
      <c r="O6" s="247" t="s">
        <v>53</v>
      </c>
      <c r="P6" s="247" t="s">
        <v>7</v>
      </c>
      <c r="Q6" s="247" t="s">
        <v>64</v>
      </c>
      <c r="R6" s="247" t="s">
        <v>65</v>
      </c>
      <c r="S6" s="247" t="s">
        <v>76</v>
      </c>
      <c r="T6" s="247" t="s">
        <v>115</v>
      </c>
      <c r="U6" s="247" t="s">
        <v>77</v>
      </c>
      <c r="V6" s="247" t="s">
        <v>6</v>
      </c>
      <c r="W6" s="247" t="s">
        <v>66</v>
      </c>
      <c r="X6" s="247" t="s">
        <v>67</v>
      </c>
      <c r="Y6" s="247" t="s">
        <v>118</v>
      </c>
      <c r="Z6" s="247" t="s">
        <v>81</v>
      </c>
      <c r="AA6" s="247" t="s">
        <v>78</v>
      </c>
      <c r="AB6" s="247" t="s">
        <v>119</v>
      </c>
      <c r="AC6" s="247" t="s">
        <v>68</v>
      </c>
      <c r="AD6" s="247" t="s">
        <v>69</v>
      </c>
      <c r="AE6" s="247" t="s">
        <v>150</v>
      </c>
      <c r="AF6" s="247" t="s">
        <v>70</v>
      </c>
      <c r="AG6" s="247" t="s">
        <v>120</v>
      </c>
      <c r="AH6" s="247" t="s">
        <v>151</v>
      </c>
      <c r="AI6" s="247" t="s">
        <v>82</v>
      </c>
      <c r="AJ6" s="247" t="s">
        <v>71</v>
      </c>
      <c r="AK6" s="247" t="s">
        <v>158</v>
      </c>
      <c r="AL6" s="247" t="s">
        <v>73</v>
      </c>
      <c r="AM6" s="247" t="s">
        <v>5</v>
      </c>
      <c r="AN6" s="247" t="s">
        <v>74</v>
      </c>
      <c r="AO6" s="248" t="s">
        <v>85</v>
      </c>
      <c r="AP6" s="247" t="s">
        <v>9</v>
      </c>
    </row>
    <row r="7" spans="1:58" s="251" customFormat="1" ht="45" customHeight="1">
      <c r="A7" s="267" t="s">
        <v>0</v>
      </c>
      <c r="B7" s="325"/>
      <c r="C7" s="325"/>
      <c r="D7" s="326"/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7"/>
      <c r="AP7" s="325"/>
    </row>
    <row r="8" spans="1:58" s="249" customFormat="1" ht="17.100000000000001" customHeight="1">
      <c r="A8" s="255" t="s">
        <v>200</v>
      </c>
      <c r="B8" s="324">
        <v>299.51125200000001</v>
      </c>
      <c r="C8" s="324">
        <v>0</v>
      </c>
      <c r="D8" s="324">
        <v>5.3342689999999999</v>
      </c>
      <c r="E8" s="324">
        <v>0</v>
      </c>
      <c r="F8" s="324">
        <v>0</v>
      </c>
      <c r="G8" s="324">
        <v>0</v>
      </c>
      <c r="H8" s="324">
        <v>19.881474999999998</v>
      </c>
      <c r="I8" s="324">
        <v>776.28703689647296</v>
      </c>
      <c r="J8" s="324">
        <v>0</v>
      </c>
      <c r="K8" s="324">
        <v>1532.1187852942001</v>
      </c>
      <c r="L8" s="324">
        <v>0</v>
      </c>
      <c r="M8" s="324">
        <v>0</v>
      </c>
      <c r="N8" s="324">
        <v>2.0379480000000001</v>
      </c>
      <c r="O8" s="324">
        <v>18772.523940618401</v>
      </c>
      <c r="P8" s="324">
        <v>368.17600642767599</v>
      </c>
      <c r="Q8" s="324">
        <v>598.20784800000001</v>
      </c>
      <c r="R8" s="324">
        <v>0</v>
      </c>
      <c r="S8" s="324">
        <v>0</v>
      </c>
      <c r="T8" s="324">
        <v>0</v>
      </c>
      <c r="U8" s="324">
        <v>0</v>
      </c>
      <c r="V8" s="324">
        <v>274.12641178294598</v>
      </c>
      <c r="W8" s="324">
        <v>0</v>
      </c>
      <c r="X8" s="324">
        <v>0</v>
      </c>
      <c r="Y8" s="324">
        <v>0</v>
      </c>
      <c r="Z8" s="324">
        <v>9.1479700000000008</v>
      </c>
      <c r="AA8" s="324">
        <v>0</v>
      </c>
      <c r="AB8" s="324">
        <v>0</v>
      </c>
      <c r="AC8" s="324">
        <v>0</v>
      </c>
      <c r="AD8" s="324">
        <v>26.345075000000001</v>
      </c>
      <c r="AE8" s="324">
        <v>0</v>
      </c>
      <c r="AF8" s="324">
        <v>30240.1323954947</v>
      </c>
      <c r="AG8" s="324">
        <v>0</v>
      </c>
      <c r="AH8" s="324">
        <v>59.868685824017298</v>
      </c>
      <c r="AI8" s="324">
        <v>0</v>
      </c>
      <c r="AJ8" s="324">
        <v>0</v>
      </c>
      <c r="AK8" s="324">
        <v>126.45993900000001</v>
      </c>
      <c r="AL8" s="324">
        <v>0</v>
      </c>
      <c r="AM8" s="324">
        <v>47319.345603000002</v>
      </c>
      <c r="AN8" s="324">
        <v>0</v>
      </c>
      <c r="AO8" s="324">
        <v>168.07522599999999</v>
      </c>
      <c r="AP8" s="328">
        <v>50298.789933669213</v>
      </c>
    </row>
    <row r="9" spans="1:58" s="249" customFormat="1" ht="17.100000000000001" customHeight="1">
      <c r="A9" s="255" t="s">
        <v>199</v>
      </c>
      <c r="B9" s="324">
        <v>0</v>
      </c>
      <c r="C9" s="324">
        <v>0</v>
      </c>
      <c r="D9" s="324">
        <v>0.84783799999999998</v>
      </c>
      <c r="E9" s="324">
        <v>0</v>
      </c>
      <c r="F9" s="324">
        <v>0</v>
      </c>
      <c r="G9" s="324">
        <v>0</v>
      </c>
      <c r="H9" s="324">
        <v>1.0369999999999999</v>
      </c>
      <c r="I9" s="324">
        <v>26.332282946829402</v>
      </c>
      <c r="J9" s="324">
        <v>0</v>
      </c>
      <c r="K9" s="324">
        <v>34.525784000000002</v>
      </c>
      <c r="L9" s="324">
        <v>0</v>
      </c>
      <c r="M9" s="324">
        <v>0</v>
      </c>
      <c r="N9" s="324">
        <v>0</v>
      </c>
      <c r="O9" s="324">
        <v>1661.5719541646599</v>
      </c>
      <c r="P9" s="324">
        <v>41.1019124861281</v>
      </c>
      <c r="Q9" s="324">
        <v>0</v>
      </c>
      <c r="R9" s="324">
        <v>0</v>
      </c>
      <c r="S9" s="324">
        <v>0</v>
      </c>
      <c r="T9" s="324">
        <v>0</v>
      </c>
      <c r="U9" s="324">
        <v>0</v>
      </c>
      <c r="V9" s="324">
        <v>88.894102920739797</v>
      </c>
      <c r="W9" s="324">
        <v>0</v>
      </c>
      <c r="X9" s="324">
        <v>0</v>
      </c>
      <c r="Y9" s="324">
        <v>0</v>
      </c>
      <c r="Z9" s="324">
        <v>0</v>
      </c>
      <c r="AA9" s="324">
        <v>0</v>
      </c>
      <c r="AB9" s="324">
        <v>0</v>
      </c>
      <c r="AC9" s="324">
        <v>0</v>
      </c>
      <c r="AD9" s="324">
        <v>0.3</v>
      </c>
      <c r="AE9" s="324">
        <v>0</v>
      </c>
      <c r="AF9" s="324">
        <v>17584.4102822608</v>
      </c>
      <c r="AG9" s="324">
        <v>0</v>
      </c>
      <c r="AH9" s="324">
        <v>4.8524999999999999E-2</v>
      </c>
      <c r="AI9" s="324">
        <v>0</v>
      </c>
      <c r="AJ9" s="324">
        <v>0</v>
      </c>
      <c r="AK9" s="324">
        <v>0</v>
      </c>
      <c r="AL9" s="324">
        <v>0</v>
      </c>
      <c r="AM9" s="324">
        <v>16810.175563000001</v>
      </c>
      <c r="AN9" s="324">
        <v>0</v>
      </c>
      <c r="AO9" s="324">
        <v>41.053288742419397</v>
      </c>
      <c r="AP9" s="328">
        <v>18145.149266760789</v>
      </c>
    </row>
    <row r="10" spans="1:58" s="254" customFormat="1" ht="17.100000000000001" customHeight="1">
      <c r="A10" s="255" t="s">
        <v>107</v>
      </c>
      <c r="B10" s="324">
        <v>0</v>
      </c>
      <c r="C10" s="324">
        <v>0</v>
      </c>
      <c r="D10" s="324">
        <v>32.422811000000003</v>
      </c>
      <c r="E10" s="324">
        <v>0</v>
      </c>
      <c r="F10" s="324">
        <v>0</v>
      </c>
      <c r="G10" s="324">
        <v>10</v>
      </c>
      <c r="H10" s="324">
        <v>10.5</v>
      </c>
      <c r="I10" s="324">
        <v>1887.26609450209</v>
      </c>
      <c r="J10" s="324">
        <v>0</v>
      </c>
      <c r="K10" s="324">
        <v>1256.94062260688</v>
      </c>
      <c r="L10" s="324">
        <v>0</v>
      </c>
      <c r="M10" s="324">
        <v>0.29548000000000002</v>
      </c>
      <c r="N10" s="324">
        <v>0.94935599999999998</v>
      </c>
      <c r="O10" s="324">
        <v>23523.697206078399</v>
      </c>
      <c r="P10" s="324">
        <v>393.248984210586</v>
      </c>
      <c r="Q10" s="324">
        <v>330.82007599999997</v>
      </c>
      <c r="R10" s="324">
        <v>0</v>
      </c>
      <c r="S10" s="324">
        <v>0</v>
      </c>
      <c r="T10" s="324">
        <v>0</v>
      </c>
      <c r="U10" s="324">
        <v>9.6312599999999993</v>
      </c>
      <c r="V10" s="324">
        <v>987.07203181917998</v>
      </c>
      <c r="W10" s="324">
        <v>0</v>
      </c>
      <c r="X10" s="324">
        <v>0</v>
      </c>
      <c r="Y10" s="324">
        <v>0</v>
      </c>
      <c r="Z10" s="324">
        <v>0.15</v>
      </c>
      <c r="AA10" s="324">
        <v>0</v>
      </c>
      <c r="AB10" s="324">
        <v>0</v>
      </c>
      <c r="AC10" s="324">
        <v>0</v>
      </c>
      <c r="AD10" s="324">
        <v>2.2806069999999998</v>
      </c>
      <c r="AE10" s="324">
        <v>0</v>
      </c>
      <c r="AF10" s="324">
        <v>30995.561169217901</v>
      </c>
      <c r="AG10" s="324">
        <v>0</v>
      </c>
      <c r="AH10" s="324">
        <v>39.338935493317102</v>
      </c>
      <c r="AI10" s="324">
        <v>3.5720770000000002</v>
      </c>
      <c r="AJ10" s="324">
        <v>0</v>
      </c>
      <c r="AK10" s="324">
        <v>164.05</v>
      </c>
      <c r="AL10" s="324">
        <v>0</v>
      </c>
      <c r="AM10" s="324">
        <v>54112.741026999996</v>
      </c>
      <c r="AN10" s="324">
        <v>8.3160749999999997</v>
      </c>
      <c r="AO10" s="324">
        <v>459.78715024022301</v>
      </c>
      <c r="AP10" s="328">
        <v>57114.320481584291</v>
      </c>
      <c r="AQ10" s="253"/>
      <c r="AR10" s="253"/>
      <c r="AS10" s="249"/>
      <c r="AT10" s="249"/>
      <c r="AU10" s="249"/>
      <c r="AV10" s="249"/>
      <c r="AW10" s="249"/>
      <c r="AX10" s="249"/>
      <c r="AY10" s="249"/>
      <c r="AZ10" s="249"/>
      <c r="BA10" s="249"/>
      <c r="BB10" s="249"/>
      <c r="BC10" s="249"/>
      <c r="BD10" s="249"/>
      <c r="BE10" s="249"/>
      <c r="BF10" s="249"/>
    </row>
    <row r="11" spans="1:58" s="254" customFormat="1" ht="17.100000000000001" customHeight="1">
      <c r="A11" s="255" t="s">
        <v>108</v>
      </c>
      <c r="B11" s="324">
        <v>0</v>
      </c>
      <c r="C11" s="324">
        <v>0</v>
      </c>
      <c r="D11" s="324">
        <v>7.4953830351880999</v>
      </c>
      <c r="E11" s="324">
        <v>0</v>
      </c>
      <c r="F11" s="324">
        <v>0</v>
      </c>
      <c r="G11" s="324">
        <v>0</v>
      </c>
      <c r="H11" s="324">
        <v>0.42599999999999999</v>
      </c>
      <c r="I11" s="324">
        <v>206.673632276581</v>
      </c>
      <c r="J11" s="324">
        <v>0</v>
      </c>
      <c r="K11" s="324">
        <v>108.520114144402</v>
      </c>
      <c r="L11" s="324">
        <v>0</v>
      </c>
      <c r="M11" s="324">
        <v>0</v>
      </c>
      <c r="N11" s="324">
        <v>0</v>
      </c>
      <c r="O11" s="324">
        <v>5864.6234649406797</v>
      </c>
      <c r="P11" s="324">
        <v>448.42110337829098</v>
      </c>
      <c r="Q11" s="324">
        <v>0</v>
      </c>
      <c r="R11" s="324">
        <v>0</v>
      </c>
      <c r="S11" s="324">
        <v>0</v>
      </c>
      <c r="T11" s="324">
        <v>0</v>
      </c>
      <c r="U11" s="324">
        <v>0</v>
      </c>
      <c r="V11" s="324">
        <v>58.182334114287698</v>
      </c>
      <c r="W11" s="324">
        <v>0</v>
      </c>
      <c r="X11" s="324">
        <v>0</v>
      </c>
      <c r="Y11" s="324">
        <v>0</v>
      </c>
      <c r="Z11" s="324">
        <v>0</v>
      </c>
      <c r="AA11" s="324">
        <v>0</v>
      </c>
      <c r="AB11" s="324">
        <v>0</v>
      </c>
      <c r="AC11" s="324">
        <v>0</v>
      </c>
      <c r="AD11" s="324">
        <v>24.584248414009799</v>
      </c>
      <c r="AE11" s="324">
        <v>0</v>
      </c>
      <c r="AF11" s="324">
        <v>22786.7059462627</v>
      </c>
      <c r="AG11" s="324">
        <v>0</v>
      </c>
      <c r="AH11" s="324">
        <v>122.489783978185</v>
      </c>
      <c r="AI11" s="324">
        <v>0</v>
      </c>
      <c r="AJ11" s="324">
        <v>0</v>
      </c>
      <c r="AK11" s="324">
        <v>0</v>
      </c>
      <c r="AL11" s="324">
        <v>0</v>
      </c>
      <c r="AM11" s="324">
        <v>18541.074701000001</v>
      </c>
      <c r="AN11" s="324">
        <v>0</v>
      </c>
      <c r="AO11" s="324">
        <v>80.816823184823605</v>
      </c>
      <c r="AP11" s="328">
        <v>24125.006767364575</v>
      </c>
      <c r="AQ11" s="256"/>
      <c r="AS11" s="249"/>
      <c r="AT11" s="249"/>
      <c r="AU11" s="249"/>
      <c r="AV11" s="249"/>
      <c r="AW11" s="249"/>
      <c r="AX11" s="249"/>
      <c r="AY11" s="249"/>
      <c r="AZ11" s="249"/>
      <c r="BA11" s="249"/>
      <c r="BB11" s="249"/>
      <c r="BC11" s="249"/>
      <c r="BD11" s="249"/>
      <c r="BE11" s="249"/>
      <c r="BF11" s="249"/>
    </row>
    <row r="12" spans="1:58" s="249" customFormat="1" ht="20.100000000000001" customHeight="1">
      <c r="A12" s="268" t="s">
        <v>11</v>
      </c>
      <c r="B12" s="324">
        <v>299.51125200000001</v>
      </c>
      <c r="C12" s="324">
        <v>0</v>
      </c>
      <c r="D12" s="324">
        <v>46.100301035188103</v>
      </c>
      <c r="E12" s="324">
        <v>0</v>
      </c>
      <c r="F12" s="324">
        <v>0</v>
      </c>
      <c r="G12" s="324">
        <v>10</v>
      </c>
      <c r="H12" s="324">
        <v>31.844474999999996</v>
      </c>
      <c r="I12" s="324">
        <v>2896.5590466219733</v>
      </c>
      <c r="J12" s="324">
        <v>0</v>
      </c>
      <c r="K12" s="324">
        <v>2932.1053060454824</v>
      </c>
      <c r="L12" s="324">
        <v>0</v>
      </c>
      <c r="M12" s="324">
        <v>0.29548000000000002</v>
      </c>
      <c r="N12" s="324">
        <v>2.987304</v>
      </c>
      <c r="O12" s="324">
        <v>49822.416565802137</v>
      </c>
      <c r="P12" s="324">
        <v>1250.9480065026812</v>
      </c>
      <c r="Q12" s="324">
        <v>929.02792399999998</v>
      </c>
      <c r="R12" s="324">
        <v>0</v>
      </c>
      <c r="S12" s="324">
        <v>0</v>
      </c>
      <c r="T12" s="324">
        <v>0</v>
      </c>
      <c r="U12" s="324">
        <v>9.6312599999999993</v>
      </c>
      <c r="V12" s="324">
        <v>1408.2748806371533</v>
      </c>
      <c r="W12" s="324">
        <v>0</v>
      </c>
      <c r="X12" s="324">
        <v>0</v>
      </c>
      <c r="Y12" s="324">
        <v>0</v>
      </c>
      <c r="Z12" s="324">
        <v>9.2979700000000012</v>
      </c>
      <c r="AA12" s="324">
        <v>0</v>
      </c>
      <c r="AB12" s="324">
        <v>0</v>
      </c>
      <c r="AC12" s="324">
        <v>0</v>
      </c>
      <c r="AD12" s="324">
        <v>53.509930414009801</v>
      </c>
      <c r="AE12" s="324">
        <v>0</v>
      </c>
      <c r="AF12" s="324">
        <v>101606.80979323608</v>
      </c>
      <c r="AG12" s="324">
        <v>0</v>
      </c>
      <c r="AH12" s="324">
        <v>221.7459302955194</v>
      </c>
      <c r="AI12" s="324">
        <v>3.5720770000000002</v>
      </c>
      <c r="AJ12" s="324">
        <v>0</v>
      </c>
      <c r="AK12" s="324">
        <v>290.50993900000003</v>
      </c>
      <c r="AL12" s="324">
        <v>0</v>
      </c>
      <c r="AM12" s="324">
        <v>136783.33689400001</v>
      </c>
      <c r="AN12" s="324">
        <v>8.3160749999999997</v>
      </c>
      <c r="AO12" s="329">
        <v>749.73248816746604</v>
      </c>
      <c r="AP12" s="328">
        <v>149683.26644937886</v>
      </c>
      <c r="AQ12" s="253"/>
      <c r="AR12" s="254"/>
    </row>
    <row r="13" spans="1:58" s="251" customFormat="1" ht="30" customHeight="1">
      <c r="A13" s="269" t="s">
        <v>23</v>
      </c>
      <c r="B13" s="324"/>
      <c r="C13" s="324"/>
      <c r="D13" s="324"/>
      <c r="E13" s="325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  <c r="AN13" s="324"/>
      <c r="AO13" s="329"/>
      <c r="AP13" s="328">
        <v>0</v>
      </c>
      <c r="AQ13" s="258"/>
    </row>
    <row r="14" spans="1:58" s="249" customFormat="1" ht="17.100000000000001" customHeight="1">
      <c r="A14" s="255" t="s">
        <v>200</v>
      </c>
      <c r="B14" s="324">
        <v>0</v>
      </c>
      <c r="C14" s="324">
        <v>0</v>
      </c>
      <c r="D14" s="324">
        <v>0</v>
      </c>
      <c r="E14" s="324">
        <v>0</v>
      </c>
      <c r="F14" s="324">
        <v>0</v>
      </c>
      <c r="G14" s="324">
        <v>0</v>
      </c>
      <c r="H14" s="324">
        <v>0</v>
      </c>
      <c r="I14" s="324">
        <v>2523.0281985283</v>
      </c>
      <c r="J14" s="324">
        <v>0</v>
      </c>
      <c r="K14" s="324">
        <v>1009.38562947345</v>
      </c>
      <c r="L14" s="324">
        <v>0</v>
      </c>
      <c r="M14" s="324">
        <v>0</v>
      </c>
      <c r="N14" s="324">
        <v>0</v>
      </c>
      <c r="O14" s="324">
        <v>2944.0143648053499</v>
      </c>
      <c r="P14" s="324">
        <v>824.45308231856905</v>
      </c>
      <c r="Q14" s="324">
        <v>0</v>
      </c>
      <c r="R14" s="324">
        <v>0</v>
      </c>
      <c r="S14" s="324">
        <v>0</v>
      </c>
      <c r="T14" s="324">
        <v>0</v>
      </c>
      <c r="U14" s="324">
        <v>0</v>
      </c>
      <c r="V14" s="324">
        <v>0</v>
      </c>
      <c r="W14" s="324">
        <v>0</v>
      </c>
      <c r="X14" s="324">
        <v>0</v>
      </c>
      <c r="Y14" s="324">
        <v>0</v>
      </c>
      <c r="Z14" s="324">
        <v>0</v>
      </c>
      <c r="AA14" s="324">
        <v>0</v>
      </c>
      <c r="AB14" s="324">
        <v>0</v>
      </c>
      <c r="AC14" s="324">
        <v>0</v>
      </c>
      <c r="AD14" s="324">
        <v>0</v>
      </c>
      <c r="AE14" s="324">
        <v>0</v>
      </c>
      <c r="AF14" s="324">
        <v>11932.7162815416</v>
      </c>
      <c r="AG14" s="324">
        <v>0</v>
      </c>
      <c r="AH14" s="324">
        <v>0</v>
      </c>
      <c r="AI14" s="324">
        <v>0</v>
      </c>
      <c r="AJ14" s="324">
        <v>0</v>
      </c>
      <c r="AK14" s="324">
        <v>20</v>
      </c>
      <c r="AL14" s="324">
        <v>0</v>
      </c>
      <c r="AM14" s="324">
        <v>16027.901089999999</v>
      </c>
      <c r="AN14" s="324">
        <v>0</v>
      </c>
      <c r="AO14" s="324">
        <v>0</v>
      </c>
      <c r="AP14" s="328">
        <v>17640.749323333635</v>
      </c>
      <c r="AQ14" s="254"/>
    </row>
    <row r="15" spans="1:58" s="249" customFormat="1" ht="17.100000000000001" customHeight="1">
      <c r="A15" s="255" t="s">
        <v>199</v>
      </c>
      <c r="B15" s="324">
        <v>0</v>
      </c>
      <c r="C15" s="324">
        <v>0</v>
      </c>
      <c r="D15" s="324">
        <v>0</v>
      </c>
      <c r="E15" s="324">
        <v>0</v>
      </c>
      <c r="F15" s="324">
        <v>0</v>
      </c>
      <c r="G15" s="324">
        <v>0</v>
      </c>
      <c r="H15" s="324">
        <v>0</v>
      </c>
      <c r="I15" s="324">
        <v>0</v>
      </c>
      <c r="J15" s="324">
        <v>0</v>
      </c>
      <c r="K15" s="324">
        <v>0</v>
      </c>
      <c r="L15" s="324">
        <v>0</v>
      </c>
      <c r="M15" s="324">
        <v>0</v>
      </c>
      <c r="N15" s="324">
        <v>0</v>
      </c>
      <c r="O15" s="324">
        <v>3176.5596032743201</v>
      </c>
      <c r="P15" s="324">
        <v>0</v>
      </c>
      <c r="Q15" s="324">
        <v>0</v>
      </c>
      <c r="R15" s="324">
        <v>0</v>
      </c>
      <c r="S15" s="324">
        <v>0</v>
      </c>
      <c r="T15" s="324">
        <v>0</v>
      </c>
      <c r="U15" s="324">
        <v>0</v>
      </c>
      <c r="V15" s="324">
        <v>73.262904891352903</v>
      </c>
      <c r="W15" s="324">
        <v>0</v>
      </c>
      <c r="X15" s="324">
        <v>0</v>
      </c>
      <c r="Y15" s="324">
        <v>0</v>
      </c>
      <c r="Z15" s="324">
        <v>0</v>
      </c>
      <c r="AA15" s="324">
        <v>0</v>
      </c>
      <c r="AB15" s="324">
        <v>0</v>
      </c>
      <c r="AC15" s="324">
        <v>0</v>
      </c>
      <c r="AD15" s="324">
        <v>0</v>
      </c>
      <c r="AE15" s="324">
        <v>0</v>
      </c>
      <c r="AF15" s="324">
        <v>6185.3386631656704</v>
      </c>
      <c r="AG15" s="324">
        <v>0</v>
      </c>
      <c r="AH15" s="324">
        <v>0</v>
      </c>
      <c r="AI15" s="324">
        <v>0</v>
      </c>
      <c r="AJ15" s="324">
        <v>0</v>
      </c>
      <c r="AK15" s="324">
        <v>0</v>
      </c>
      <c r="AL15" s="324">
        <v>0</v>
      </c>
      <c r="AM15" s="324">
        <v>2935.5161549999998</v>
      </c>
      <c r="AN15" s="324">
        <v>0</v>
      </c>
      <c r="AO15" s="324">
        <v>0</v>
      </c>
      <c r="AP15" s="328">
        <v>6185.3386631656713</v>
      </c>
      <c r="AQ15" s="254"/>
    </row>
    <row r="16" spans="1:58" s="249" customFormat="1" ht="17.100000000000001" customHeight="1">
      <c r="A16" s="255" t="s">
        <v>107</v>
      </c>
      <c r="B16" s="324">
        <v>0</v>
      </c>
      <c r="C16" s="324">
        <v>0</v>
      </c>
      <c r="D16" s="324">
        <v>0</v>
      </c>
      <c r="E16" s="324">
        <v>0</v>
      </c>
      <c r="F16" s="324">
        <v>0</v>
      </c>
      <c r="G16" s="324">
        <v>0</v>
      </c>
      <c r="H16" s="324">
        <v>0</v>
      </c>
      <c r="I16" s="324">
        <v>2106.4866117214501</v>
      </c>
      <c r="J16" s="324">
        <v>0</v>
      </c>
      <c r="K16" s="324">
        <v>1501.2521127585801</v>
      </c>
      <c r="L16" s="324">
        <v>0</v>
      </c>
      <c r="M16" s="324">
        <v>0</v>
      </c>
      <c r="N16" s="324">
        <v>0</v>
      </c>
      <c r="O16" s="324">
        <v>4731.5819834734702</v>
      </c>
      <c r="P16" s="324">
        <v>159.533725021072</v>
      </c>
      <c r="Q16" s="324">
        <v>0</v>
      </c>
      <c r="R16" s="324">
        <v>0</v>
      </c>
      <c r="S16" s="324">
        <v>0</v>
      </c>
      <c r="T16" s="324">
        <v>0</v>
      </c>
      <c r="U16" s="324">
        <v>0</v>
      </c>
      <c r="V16" s="324">
        <v>205.34458091978701</v>
      </c>
      <c r="W16" s="324">
        <v>0</v>
      </c>
      <c r="X16" s="324">
        <v>0</v>
      </c>
      <c r="Y16" s="324">
        <v>0</v>
      </c>
      <c r="Z16" s="324">
        <v>0</v>
      </c>
      <c r="AA16" s="324">
        <v>0</v>
      </c>
      <c r="AB16" s="324">
        <v>0</v>
      </c>
      <c r="AC16" s="324">
        <v>0</v>
      </c>
      <c r="AD16" s="324">
        <v>0</v>
      </c>
      <c r="AE16" s="324">
        <v>0</v>
      </c>
      <c r="AF16" s="324">
        <v>13092.8446042044</v>
      </c>
      <c r="AG16" s="324">
        <v>0</v>
      </c>
      <c r="AH16" s="324">
        <v>0</v>
      </c>
      <c r="AI16" s="324">
        <v>0</v>
      </c>
      <c r="AJ16" s="324">
        <v>0</v>
      </c>
      <c r="AK16" s="324">
        <v>173</v>
      </c>
      <c r="AL16" s="324">
        <v>0</v>
      </c>
      <c r="AM16" s="324">
        <v>17707.007572999999</v>
      </c>
      <c r="AN16" s="324">
        <v>0</v>
      </c>
      <c r="AO16" s="324">
        <v>121.962980022358</v>
      </c>
      <c r="AP16" s="328">
        <v>19899.507085560555</v>
      </c>
      <c r="AQ16" s="254"/>
    </row>
    <row r="17" spans="1:58" s="249" customFormat="1" ht="17.100000000000001" customHeight="1">
      <c r="A17" s="255" t="s">
        <v>108</v>
      </c>
      <c r="B17" s="324">
        <v>0</v>
      </c>
      <c r="C17" s="324">
        <v>0</v>
      </c>
      <c r="D17" s="324">
        <v>0</v>
      </c>
      <c r="E17" s="324">
        <v>0</v>
      </c>
      <c r="F17" s="324">
        <v>0</v>
      </c>
      <c r="G17" s="324">
        <v>0</v>
      </c>
      <c r="H17" s="324">
        <v>0</v>
      </c>
      <c r="I17" s="324">
        <v>2439.7603900377198</v>
      </c>
      <c r="J17" s="324">
        <v>0</v>
      </c>
      <c r="K17" s="324">
        <v>212.70846997578599</v>
      </c>
      <c r="L17" s="324">
        <v>0</v>
      </c>
      <c r="M17" s="324">
        <v>0</v>
      </c>
      <c r="N17" s="324">
        <v>0</v>
      </c>
      <c r="O17" s="324">
        <v>3388.9670232692602</v>
      </c>
      <c r="P17" s="324">
        <v>506.58201984660298</v>
      </c>
      <c r="Q17" s="324">
        <v>0</v>
      </c>
      <c r="R17" s="324">
        <v>0</v>
      </c>
      <c r="S17" s="324">
        <v>0</v>
      </c>
      <c r="T17" s="324">
        <v>0</v>
      </c>
      <c r="U17" s="324">
        <v>0</v>
      </c>
      <c r="V17" s="324">
        <v>0</v>
      </c>
      <c r="W17" s="324">
        <v>0</v>
      </c>
      <c r="X17" s="324">
        <v>0</v>
      </c>
      <c r="Y17" s="324">
        <v>0</v>
      </c>
      <c r="Z17" s="324">
        <v>0</v>
      </c>
      <c r="AA17" s="324">
        <v>0</v>
      </c>
      <c r="AB17" s="324">
        <v>0</v>
      </c>
      <c r="AC17" s="324">
        <v>0</v>
      </c>
      <c r="AD17" s="324">
        <v>0</v>
      </c>
      <c r="AE17" s="324">
        <v>0</v>
      </c>
      <c r="AF17" s="324">
        <v>13303.464392436201</v>
      </c>
      <c r="AG17" s="324">
        <v>0</v>
      </c>
      <c r="AH17" s="324">
        <v>0</v>
      </c>
      <c r="AI17" s="324">
        <v>0</v>
      </c>
      <c r="AJ17" s="324">
        <v>0</v>
      </c>
      <c r="AK17" s="324">
        <v>0</v>
      </c>
      <c r="AL17" s="324">
        <v>0</v>
      </c>
      <c r="AM17" s="324">
        <v>10628.164529</v>
      </c>
      <c r="AN17" s="324">
        <v>0</v>
      </c>
      <c r="AO17" s="324">
        <v>0</v>
      </c>
      <c r="AP17" s="328">
        <v>15239.823412282785</v>
      </c>
      <c r="AQ17" s="253"/>
    </row>
    <row r="18" spans="1:58" s="259" customFormat="1" ht="30" customHeight="1">
      <c r="A18" s="270" t="s">
        <v>11</v>
      </c>
      <c r="B18" s="324">
        <v>0</v>
      </c>
      <c r="C18" s="324">
        <v>0</v>
      </c>
      <c r="D18" s="324">
        <v>0</v>
      </c>
      <c r="E18" s="325">
        <v>0</v>
      </c>
      <c r="F18" s="324">
        <v>0</v>
      </c>
      <c r="G18" s="324">
        <v>0</v>
      </c>
      <c r="H18" s="324">
        <v>0</v>
      </c>
      <c r="I18" s="324">
        <v>7069.2752002874695</v>
      </c>
      <c r="J18" s="324">
        <v>0</v>
      </c>
      <c r="K18" s="324">
        <v>2723.3462122078163</v>
      </c>
      <c r="L18" s="324">
        <v>0</v>
      </c>
      <c r="M18" s="324">
        <v>0</v>
      </c>
      <c r="N18" s="324">
        <v>0</v>
      </c>
      <c r="O18" s="324">
        <v>14241.122974822401</v>
      </c>
      <c r="P18" s="324">
        <v>1490.5688271862441</v>
      </c>
      <c r="Q18" s="324">
        <v>0</v>
      </c>
      <c r="R18" s="324">
        <v>0</v>
      </c>
      <c r="S18" s="324">
        <v>0</v>
      </c>
      <c r="T18" s="324">
        <v>0</v>
      </c>
      <c r="U18" s="324">
        <v>0</v>
      </c>
      <c r="V18" s="324">
        <v>278.6074858111399</v>
      </c>
      <c r="W18" s="324">
        <v>0</v>
      </c>
      <c r="X18" s="324">
        <v>0</v>
      </c>
      <c r="Y18" s="324">
        <v>0</v>
      </c>
      <c r="Z18" s="324">
        <v>0</v>
      </c>
      <c r="AA18" s="324">
        <v>0</v>
      </c>
      <c r="AB18" s="324">
        <v>0</v>
      </c>
      <c r="AC18" s="324">
        <v>0</v>
      </c>
      <c r="AD18" s="324">
        <v>0</v>
      </c>
      <c r="AE18" s="324">
        <v>0</v>
      </c>
      <c r="AF18" s="324">
        <v>44514.363941347874</v>
      </c>
      <c r="AG18" s="324">
        <v>0</v>
      </c>
      <c r="AH18" s="324">
        <v>0</v>
      </c>
      <c r="AI18" s="324">
        <v>0</v>
      </c>
      <c r="AJ18" s="324">
        <v>0</v>
      </c>
      <c r="AK18" s="324">
        <v>193</v>
      </c>
      <c r="AL18" s="324">
        <v>0</v>
      </c>
      <c r="AM18" s="324">
        <v>47298.589347000001</v>
      </c>
      <c r="AN18" s="324">
        <v>0</v>
      </c>
      <c r="AO18" s="329">
        <v>121.962980022358</v>
      </c>
      <c r="AP18" s="328">
        <v>58965.418484342656</v>
      </c>
    </row>
    <row r="19" spans="1:58" s="251" customFormat="1" ht="30" customHeight="1">
      <c r="A19" s="269" t="s">
        <v>18</v>
      </c>
      <c r="B19" s="324"/>
      <c r="C19" s="324"/>
      <c r="D19" s="324"/>
      <c r="E19" s="325"/>
      <c r="F19" s="324"/>
      <c r="G19" s="324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24"/>
      <c r="V19" s="324"/>
      <c r="W19" s="324"/>
      <c r="X19" s="324"/>
      <c r="Y19" s="324"/>
      <c r="Z19" s="324"/>
      <c r="AA19" s="324"/>
      <c r="AB19" s="324"/>
      <c r="AC19" s="324"/>
      <c r="AD19" s="324"/>
      <c r="AE19" s="324"/>
      <c r="AF19" s="324"/>
      <c r="AG19" s="324"/>
      <c r="AH19" s="324"/>
      <c r="AI19" s="324"/>
      <c r="AJ19" s="324"/>
      <c r="AK19" s="324"/>
      <c r="AL19" s="324"/>
      <c r="AM19" s="324"/>
      <c r="AN19" s="324"/>
      <c r="AO19" s="329"/>
      <c r="AP19" s="328"/>
      <c r="AQ19" s="258"/>
    </row>
    <row r="20" spans="1:58" s="251" customFormat="1" ht="30" customHeight="1">
      <c r="A20" s="269" t="s">
        <v>12</v>
      </c>
      <c r="B20" s="324"/>
      <c r="C20" s="324"/>
      <c r="D20" s="324"/>
      <c r="E20" s="325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24"/>
      <c r="Y20" s="324"/>
      <c r="Z20" s="324"/>
      <c r="AA20" s="324"/>
      <c r="AB20" s="324"/>
      <c r="AC20" s="324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  <c r="AN20" s="324"/>
      <c r="AO20" s="329"/>
      <c r="AP20" s="328"/>
      <c r="AQ20" s="258"/>
    </row>
    <row r="21" spans="1:58" s="249" customFormat="1" ht="16.5" customHeight="1">
      <c r="A21" s="255" t="s">
        <v>200</v>
      </c>
      <c r="B21" s="324">
        <v>0</v>
      </c>
      <c r="C21" s="324">
        <v>0</v>
      </c>
      <c r="D21" s="324">
        <v>0</v>
      </c>
      <c r="E21" s="324">
        <v>0</v>
      </c>
      <c r="F21" s="324">
        <v>0</v>
      </c>
      <c r="G21" s="324">
        <v>0</v>
      </c>
      <c r="H21" s="324">
        <v>0</v>
      </c>
      <c r="I21" s="324">
        <v>0.80388362398884605</v>
      </c>
      <c r="J21" s="324">
        <v>0</v>
      </c>
      <c r="K21" s="324">
        <v>0</v>
      </c>
      <c r="L21" s="324">
        <v>0</v>
      </c>
      <c r="M21" s="324">
        <v>0</v>
      </c>
      <c r="N21" s="324">
        <v>0</v>
      </c>
      <c r="O21" s="324">
        <v>1635.58960532784</v>
      </c>
      <c r="P21" s="324">
        <v>13.227961389545699</v>
      </c>
      <c r="Q21" s="324">
        <v>0</v>
      </c>
      <c r="R21" s="324">
        <v>0</v>
      </c>
      <c r="S21" s="324">
        <v>0</v>
      </c>
      <c r="T21" s="324">
        <v>0</v>
      </c>
      <c r="U21" s="324">
        <v>0</v>
      </c>
      <c r="V21" s="324">
        <v>340.52081794317701</v>
      </c>
      <c r="W21" s="324">
        <v>0</v>
      </c>
      <c r="X21" s="324">
        <v>0</v>
      </c>
      <c r="Y21" s="324">
        <v>0</v>
      </c>
      <c r="Z21" s="324">
        <v>0</v>
      </c>
      <c r="AA21" s="324">
        <v>0</v>
      </c>
      <c r="AB21" s="324">
        <v>0</v>
      </c>
      <c r="AC21" s="324">
        <v>0</v>
      </c>
      <c r="AD21" s="324">
        <v>0</v>
      </c>
      <c r="AE21" s="324">
        <v>0</v>
      </c>
      <c r="AF21" s="324">
        <v>2273.4444094951</v>
      </c>
      <c r="AG21" s="324">
        <v>0</v>
      </c>
      <c r="AH21" s="324">
        <v>0</v>
      </c>
      <c r="AI21" s="324">
        <v>0</v>
      </c>
      <c r="AJ21" s="324">
        <v>0</v>
      </c>
      <c r="AK21" s="324">
        <v>0</v>
      </c>
      <c r="AL21" s="324">
        <v>0</v>
      </c>
      <c r="AM21" s="324">
        <v>3673.892707</v>
      </c>
      <c r="AN21" s="324">
        <v>0</v>
      </c>
      <c r="AO21" s="324">
        <v>0</v>
      </c>
      <c r="AP21" s="328">
        <v>3968.7396923898259</v>
      </c>
    </row>
    <row r="22" spans="1:58" s="249" customFormat="1" ht="16.5" customHeight="1">
      <c r="A22" s="255" t="s">
        <v>199</v>
      </c>
      <c r="B22" s="324">
        <v>0</v>
      </c>
      <c r="C22" s="324">
        <v>0</v>
      </c>
      <c r="D22" s="324">
        <v>0</v>
      </c>
      <c r="E22" s="324">
        <v>0</v>
      </c>
      <c r="F22" s="324">
        <v>0</v>
      </c>
      <c r="G22" s="324">
        <v>0</v>
      </c>
      <c r="H22" s="324">
        <v>0</v>
      </c>
      <c r="I22" s="324">
        <v>0</v>
      </c>
      <c r="J22" s="324">
        <v>0</v>
      </c>
      <c r="K22" s="324">
        <v>0</v>
      </c>
      <c r="L22" s="324">
        <v>0</v>
      </c>
      <c r="M22" s="324">
        <v>0</v>
      </c>
      <c r="N22" s="324">
        <v>0</v>
      </c>
      <c r="O22" s="324">
        <v>85.333234085883603</v>
      </c>
      <c r="P22" s="324">
        <v>0</v>
      </c>
      <c r="Q22" s="324">
        <v>0</v>
      </c>
      <c r="R22" s="324">
        <v>0</v>
      </c>
      <c r="S22" s="324">
        <v>0</v>
      </c>
      <c r="T22" s="324">
        <v>0</v>
      </c>
      <c r="U22" s="324">
        <v>0</v>
      </c>
      <c r="V22" s="324">
        <v>0</v>
      </c>
      <c r="W22" s="324">
        <v>0</v>
      </c>
      <c r="X22" s="324">
        <v>0</v>
      </c>
      <c r="Y22" s="324">
        <v>0</v>
      </c>
      <c r="Z22" s="324">
        <v>0</v>
      </c>
      <c r="AA22" s="324">
        <v>0</v>
      </c>
      <c r="AB22" s="324">
        <v>0</v>
      </c>
      <c r="AC22" s="324">
        <v>0</v>
      </c>
      <c r="AD22" s="324">
        <v>0</v>
      </c>
      <c r="AE22" s="324">
        <v>0</v>
      </c>
      <c r="AF22" s="324">
        <v>1340.7033545858801</v>
      </c>
      <c r="AG22" s="324">
        <v>0</v>
      </c>
      <c r="AH22" s="324">
        <v>0</v>
      </c>
      <c r="AI22" s="324">
        <v>0</v>
      </c>
      <c r="AJ22" s="324">
        <v>0</v>
      </c>
      <c r="AK22" s="324">
        <v>0</v>
      </c>
      <c r="AL22" s="324">
        <v>0</v>
      </c>
      <c r="AM22" s="324">
        <v>1261.6181505</v>
      </c>
      <c r="AN22" s="324">
        <v>0</v>
      </c>
      <c r="AO22" s="324">
        <v>0</v>
      </c>
      <c r="AP22" s="328">
        <v>1343.8273695858818</v>
      </c>
    </row>
    <row r="23" spans="1:58" s="249" customFormat="1" ht="17.100000000000001" customHeight="1">
      <c r="A23" s="255" t="s">
        <v>107</v>
      </c>
      <c r="B23" s="324">
        <v>0</v>
      </c>
      <c r="C23" s="324">
        <v>0</v>
      </c>
      <c r="D23" s="324">
        <v>75</v>
      </c>
      <c r="E23" s="324">
        <v>0</v>
      </c>
      <c r="F23" s="324">
        <v>0</v>
      </c>
      <c r="G23" s="324">
        <v>0</v>
      </c>
      <c r="H23" s="324">
        <v>50</v>
      </c>
      <c r="I23" s="324">
        <v>0</v>
      </c>
      <c r="J23" s="324">
        <v>0</v>
      </c>
      <c r="K23" s="324">
        <v>850</v>
      </c>
      <c r="L23" s="324">
        <v>0</v>
      </c>
      <c r="M23" s="324">
        <v>0</v>
      </c>
      <c r="N23" s="324">
        <v>0</v>
      </c>
      <c r="O23" s="324">
        <v>1711.1258611952701</v>
      </c>
      <c r="P23" s="324">
        <v>502.68</v>
      </c>
      <c r="Q23" s="324">
        <v>0</v>
      </c>
      <c r="R23" s="324">
        <v>0</v>
      </c>
      <c r="S23" s="324">
        <v>0</v>
      </c>
      <c r="T23" s="324">
        <v>0</v>
      </c>
      <c r="U23" s="324">
        <v>0</v>
      </c>
      <c r="V23" s="324">
        <v>265</v>
      </c>
      <c r="W23" s="324">
        <v>0</v>
      </c>
      <c r="X23" s="324">
        <v>0</v>
      </c>
      <c r="Y23" s="324">
        <v>0</v>
      </c>
      <c r="Z23" s="324">
        <v>0</v>
      </c>
      <c r="AA23" s="324">
        <v>0</v>
      </c>
      <c r="AB23" s="324">
        <v>0</v>
      </c>
      <c r="AC23" s="324">
        <v>0</v>
      </c>
      <c r="AD23" s="324">
        <v>0</v>
      </c>
      <c r="AE23" s="324">
        <v>0</v>
      </c>
      <c r="AF23" s="324">
        <v>6827.0632341952696</v>
      </c>
      <c r="AG23" s="324">
        <v>0</v>
      </c>
      <c r="AH23" s="324">
        <v>0</v>
      </c>
      <c r="AI23" s="324">
        <v>0</v>
      </c>
      <c r="AJ23" s="324">
        <v>0</v>
      </c>
      <c r="AK23" s="324">
        <v>105</v>
      </c>
      <c r="AL23" s="324">
        <v>0</v>
      </c>
      <c r="AM23" s="324">
        <v>9427.7529809999996</v>
      </c>
      <c r="AN23" s="324">
        <v>0</v>
      </c>
      <c r="AO23" s="324">
        <v>0</v>
      </c>
      <c r="AP23" s="328">
        <v>9906.8110381952683</v>
      </c>
    </row>
    <row r="24" spans="1:58" s="249" customFormat="1" ht="17.100000000000001" customHeight="1">
      <c r="A24" s="255" t="s">
        <v>108</v>
      </c>
      <c r="B24" s="324">
        <v>0</v>
      </c>
      <c r="C24" s="324">
        <v>0</v>
      </c>
      <c r="D24" s="324">
        <v>0</v>
      </c>
      <c r="E24" s="324">
        <v>0</v>
      </c>
      <c r="F24" s="324">
        <v>0</v>
      </c>
      <c r="G24" s="324">
        <v>0</v>
      </c>
      <c r="H24" s="324">
        <v>0</v>
      </c>
      <c r="I24" s="324">
        <v>0</v>
      </c>
      <c r="J24" s="324">
        <v>0</v>
      </c>
      <c r="K24" s="324">
        <v>31.878955735366699</v>
      </c>
      <c r="L24" s="324">
        <v>0</v>
      </c>
      <c r="M24" s="324">
        <v>0</v>
      </c>
      <c r="N24" s="324">
        <v>0</v>
      </c>
      <c r="O24" s="324">
        <v>588.20710077029298</v>
      </c>
      <c r="P24" s="324">
        <v>0</v>
      </c>
      <c r="Q24" s="324">
        <v>0</v>
      </c>
      <c r="R24" s="324">
        <v>0</v>
      </c>
      <c r="S24" s="324">
        <v>0</v>
      </c>
      <c r="T24" s="324">
        <v>0</v>
      </c>
      <c r="U24" s="324">
        <v>0</v>
      </c>
      <c r="V24" s="324">
        <v>116.716006244339</v>
      </c>
      <c r="W24" s="324">
        <v>0</v>
      </c>
      <c r="X24" s="324">
        <v>0</v>
      </c>
      <c r="Y24" s="324">
        <v>0</v>
      </c>
      <c r="Z24" s="324">
        <v>0</v>
      </c>
      <c r="AA24" s="324">
        <v>0</v>
      </c>
      <c r="AB24" s="324">
        <v>0</v>
      </c>
      <c r="AC24" s="324">
        <v>0</v>
      </c>
      <c r="AD24" s="324">
        <v>0</v>
      </c>
      <c r="AE24" s="324">
        <v>0</v>
      </c>
      <c r="AF24" s="324">
        <v>1453.41526153778</v>
      </c>
      <c r="AG24" s="324">
        <v>0</v>
      </c>
      <c r="AH24" s="324">
        <v>0</v>
      </c>
      <c r="AI24" s="324">
        <v>0</v>
      </c>
      <c r="AJ24" s="324">
        <v>0</v>
      </c>
      <c r="AK24" s="324">
        <v>0</v>
      </c>
      <c r="AL24" s="324">
        <v>0</v>
      </c>
      <c r="AM24" s="324">
        <v>1250.303355</v>
      </c>
      <c r="AN24" s="324">
        <v>0</v>
      </c>
      <c r="AO24" s="324">
        <v>0</v>
      </c>
      <c r="AP24" s="328">
        <v>1720.2603396438894</v>
      </c>
    </row>
    <row r="25" spans="1:58" s="254" customFormat="1" ht="20.100000000000001" customHeight="1">
      <c r="A25" s="268" t="s">
        <v>11</v>
      </c>
      <c r="B25" s="324">
        <v>0</v>
      </c>
      <c r="C25" s="324">
        <v>0</v>
      </c>
      <c r="D25" s="324">
        <v>75</v>
      </c>
      <c r="E25" s="325">
        <v>0</v>
      </c>
      <c r="F25" s="324">
        <v>0</v>
      </c>
      <c r="G25" s="324">
        <v>0</v>
      </c>
      <c r="H25" s="324">
        <v>50</v>
      </c>
      <c r="I25" s="324">
        <v>0.80388362398884605</v>
      </c>
      <c r="J25" s="324">
        <v>0</v>
      </c>
      <c r="K25" s="324">
        <v>881.87895573536673</v>
      </c>
      <c r="L25" s="324">
        <v>0</v>
      </c>
      <c r="M25" s="324">
        <v>0</v>
      </c>
      <c r="N25" s="324">
        <v>0</v>
      </c>
      <c r="O25" s="324">
        <v>4020.2558013792864</v>
      </c>
      <c r="P25" s="324">
        <v>515.90796138954568</v>
      </c>
      <c r="Q25" s="324">
        <v>0</v>
      </c>
      <c r="R25" s="324">
        <v>0</v>
      </c>
      <c r="S25" s="324">
        <v>0</v>
      </c>
      <c r="T25" s="324">
        <v>0</v>
      </c>
      <c r="U25" s="324">
        <v>0</v>
      </c>
      <c r="V25" s="324">
        <v>722.23682418751605</v>
      </c>
      <c r="W25" s="324">
        <v>0</v>
      </c>
      <c r="X25" s="324">
        <v>0</v>
      </c>
      <c r="Y25" s="324">
        <v>0</v>
      </c>
      <c r="Z25" s="324">
        <v>0</v>
      </c>
      <c r="AA25" s="324">
        <v>0</v>
      </c>
      <c r="AB25" s="324">
        <v>0</v>
      </c>
      <c r="AC25" s="324">
        <v>0</v>
      </c>
      <c r="AD25" s="324">
        <v>0</v>
      </c>
      <c r="AE25" s="324">
        <v>0</v>
      </c>
      <c r="AF25" s="324">
        <v>11894.626259814029</v>
      </c>
      <c r="AG25" s="324">
        <v>0</v>
      </c>
      <c r="AH25" s="324">
        <v>0</v>
      </c>
      <c r="AI25" s="324">
        <v>0</v>
      </c>
      <c r="AJ25" s="324">
        <v>0</v>
      </c>
      <c r="AK25" s="324">
        <v>105</v>
      </c>
      <c r="AL25" s="324">
        <v>0</v>
      </c>
      <c r="AM25" s="324">
        <v>15613.567193499999</v>
      </c>
      <c r="AN25" s="324">
        <v>0</v>
      </c>
      <c r="AO25" s="329">
        <v>0</v>
      </c>
      <c r="AP25" s="328">
        <v>16939.638439814866</v>
      </c>
      <c r="AQ25" s="249"/>
      <c r="AR25" s="249"/>
      <c r="AS25" s="249"/>
      <c r="AT25" s="249"/>
      <c r="AU25" s="249"/>
      <c r="AV25" s="249"/>
      <c r="AW25" s="249"/>
      <c r="AX25" s="249"/>
      <c r="AY25" s="249"/>
      <c r="AZ25" s="249"/>
      <c r="BA25" s="249"/>
      <c r="BB25" s="249"/>
      <c r="BC25" s="249"/>
      <c r="BD25" s="249"/>
      <c r="BE25" s="249"/>
      <c r="BF25" s="249"/>
    </row>
    <row r="26" spans="1:58" s="251" customFormat="1" ht="30" customHeight="1">
      <c r="A26" s="269" t="s">
        <v>13</v>
      </c>
      <c r="B26" s="324"/>
      <c r="C26" s="324"/>
      <c r="D26" s="324"/>
      <c r="E26" s="325"/>
      <c r="F26" s="324"/>
      <c r="G26" s="324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4"/>
      <c r="U26" s="324"/>
      <c r="V26" s="324"/>
      <c r="W26" s="324"/>
      <c r="X26" s="324"/>
      <c r="Y26" s="324"/>
      <c r="Z26" s="324"/>
      <c r="AA26" s="324"/>
      <c r="AB26" s="324"/>
      <c r="AC26" s="324"/>
      <c r="AD26" s="324"/>
      <c r="AE26" s="324"/>
      <c r="AF26" s="324"/>
      <c r="AG26" s="324"/>
      <c r="AH26" s="324"/>
      <c r="AI26" s="324"/>
      <c r="AJ26" s="324"/>
      <c r="AK26" s="324"/>
      <c r="AL26" s="324"/>
      <c r="AM26" s="324"/>
      <c r="AN26" s="324"/>
      <c r="AO26" s="329"/>
      <c r="AP26" s="328"/>
      <c r="AQ26" s="258"/>
    </row>
    <row r="27" spans="1:58" s="249" customFormat="1" ht="17.100000000000001" customHeight="1">
      <c r="A27" s="255" t="s">
        <v>200</v>
      </c>
      <c r="B27" s="324">
        <v>0</v>
      </c>
      <c r="C27" s="324">
        <v>0</v>
      </c>
      <c r="D27" s="324">
        <v>0</v>
      </c>
      <c r="E27" s="324">
        <v>0</v>
      </c>
      <c r="F27" s="324">
        <v>0</v>
      </c>
      <c r="G27" s="324">
        <v>0</v>
      </c>
      <c r="H27" s="324">
        <v>50</v>
      </c>
      <c r="I27" s="324">
        <v>200</v>
      </c>
      <c r="J27" s="324">
        <v>0</v>
      </c>
      <c r="K27" s="324">
        <v>100</v>
      </c>
      <c r="L27" s="324">
        <v>0</v>
      </c>
      <c r="M27" s="324">
        <v>0</v>
      </c>
      <c r="N27" s="324">
        <v>0</v>
      </c>
      <c r="O27" s="324">
        <v>708.60439510250603</v>
      </c>
      <c r="P27" s="324">
        <v>12.368</v>
      </c>
      <c r="Q27" s="324">
        <v>0</v>
      </c>
      <c r="R27" s="324">
        <v>0</v>
      </c>
      <c r="S27" s="324">
        <v>0</v>
      </c>
      <c r="T27" s="324">
        <v>0</v>
      </c>
      <c r="U27" s="324">
        <v>0</v>
      </c>
      <c r="V27" s="324">
        <v>175</v>
      </c>
      <c r="W27" s="324">
        <v>0</v>
      </c>
      <c r="X27" s="324">
        <v>0</v>
      </c>
      <c r="Y27" s="324">
        <v>0</v>
      </c>
      <c r="Z27" s="324">
        <v>0</v>
      </c>
      <c r="AA27" s="324">
        <v>0</v>
      </c>
      <c r="AB27" s="324">
        <v>0</v>
      </c>
      <c r="AC27" s="324">
        <v>0</v>
      </c>
      <c r="AD27" s="324">
        <v>0</v>
      </c>
      <c r="AE27" s="324">
        <v>0</v>
      </c>
      <c r="AF27" s="324">
        <v>1798.5348101025099</v>
      </c>
      <c r="AG27" s="324">
        <v>0</v>
      </c>
      <c r="AH27" s="324">
        <v>0</v>
      </c>
      <c r="AI27" s="324">
        <v>0</v>
      </c>
      <c r="AJ27" s="324">
        <v>0</v>
      </c>
      <c r="AK27" s="324">
        <v>25</v>
      </c>
      <c r="AL27" s="324">
        <v>0</v>
      </c>
      <c r="AM27" s="324">
        <v>2572.8904149999998</v>
      </c>
      <c r="AN27" s="324">
        <v>0</v>
      </c>
      <c r="AO27" s="324">
        <v>0</v>
      </c>
      <c r="AP27" s="328">
        <v>2821.1988101025081</v>
      </c>
    </row>
    <row r="28" spans="1:58" s="249" customFormat="1" ht="17.100000000000001" customHeight="1">
      <c r="A28" s="255" t="s">
        <v>199</v>
      </c>
      <c r="B28" s="324">
        <v>0</v>
      </c>
      <c r="C28" s="324">
        <v>0</v>
      </c>
      <c r="D28" s="324">
        <v>0</v>
      </c>
      <c r="E28" s="324">
        <v>0</v>
      </c>
      <c r="F28" s="324">
        <v>0</v>
      </c>
      <c r="G28" s="324">
        <v>0</v>
      </c>
      <c r="H28" s="324">
        <v>0</v>
      </c>
      <c r="I28" s="324">
        <v>0</v>
      </c>
      <c r="J28" s="324">
        <v>0</v>
      </c>
      <c r="K28" s="324">
        <v>0</v>
      </c>
      <c r="L28" s="324">
        <v>0</v>
      </c>
      <c r="M28" s="324">
        <v>0</v>
      </c>
      <c r="N28" s="324">
        <v>0</v>
      </c>
      <c r="O28" s="324">
        <v>81.108772514765604</v>
      </c>
      <c r="P28" s="324">
        <v>0</v>
      </c>
      <c r="Q28" s="324">
        <v>0</v>
      </c>
      <c r="R28" s="324">
        <v>0</v>
      </c>
      <c r="S28" s="324">
        <v>0</v>
      </c>
      <c r="T28" s="324">
        <v>0</v>
      </c>
      <c r="U28" s="324">
        <v>0</v>
      </c>
      <c r="V28" s="324">
        <v>0</v>
      </c>
      <c r="W28" s="324">
        <v>0</v>
      </c>
      <c r="X28" s="324">
        <v>0</v>
      </c>
      <c r="Y28" s="324">
        <v>0</v>
      </c>
      <c r="Z28" s="324">
        <v>0</v>
      </c>
      <c r="AA28" s="324">
        <v>0</v>
      </c>
      <c r="AB28" s="324">
        <v>0</v>
      </c>
      <c r="AC28" s="324">
        <v>0</v>
      </c>
      <c r="AD28" s="324">
        <v>0</v>
      </c>
      <c r="AE28" s="324">
        <v>0</v>
      </c>
      <c r="AF28" s="324">
        <v>1347.5151460147699</v>
      </c>
      <c r="AG28" s="324">
        <v>0</v>
      </c>
      <c r="AH28" s="324">
        <v>0</v>
      </c>
      <c r="AI28" s="324">
        <v>0</v>
      </c>
      <c r="AJ28" s="324">
        <v>0</v>
      </c>
      <c r="AK28" s="324">
        <v>0</v>
      </c>
      <c r="AL28" s="324">
        <v>0</v>
      </c>
      <c r="AM28" s="324">
        <v>1271.8918974999999</v>
      </c>
      <c r="AN28" s="324">
        <v>0</v>
      </c>
      <c r="AO28" s="324">
        <v>0</v>
      </c>
      <c r="AP28" s="328">
        <v>1350.2579080147677</v>
      </c>
    </row>
    <row r="29" spans="1:58" s="249" customFormat="1" ht="17.100000000000001" customHeight="1">
      <c r="A29" s="255" t="s">
        <v>107</v>
      </c>
      <c r="B29" s="324">
        <v>0</v>
      </c>
      <c r="C29" s="324">
        <v>0</v>
      </c>
      <c r="D29" s="324">
        <v>75</v>
      </c>
      <c r="E29" s="324">
        <v>0</v>
      </c>
      <c r="F29" s="324">
        <v>0</v>
      </c>
      <c r="G29" s="324">
        <v>0</v>
      </c>
      <c r="H29" s="324">
        <v>20</v>
      </c>
      <c r="I29" s="324">
        <v>914.45625585242203</v>
      </c>
      <c r="J29" s="324">
        <v>0</v>
      </c>
      <c r="K29" s="324">
        <v>1580</v>
      </c>
      <c r="L29" s="324">
        <v>0</v>
      </c>
      <c r="M29" s="324">
        <v>0</v>
      </c>
      <c r="N29" s="324">
        <v>0</v>
      </c>
      <c r="O29" s="324">
        <v>3478.0371030050401</v>
      </c>
      <c r="P29" s="324">
        <v>248.82</v>
      </c>
      <c r="Q29" s="324">
        <v>750</v>
      </c>
      <c r="R29" s="324">
        <v>0</v>
      </c>
      <c r="S29" s="324">
        <v>0</v>
      </c>
      <c r="T29" s="324">
        <v>0</v>
      </c>
      <c r="U29" s="324">
        <v>0</v>
      </c>
      <c r="V29" s="324">
        <v>530.68118754838395</v>
      </c>
      <c r="W29" s="324">
        <v>0</v>
      </c>
      <c r="X29" s="324">
        <v>0</v>
      </c>
      <c r="Y29" s="324">
        <v>0</v>
      </c>
      <c r="Z29" s="324">
        <v>0</v>
      </c>
      <c r="AA29" s="324">
        <v>0</v>
      </c>
      <c r="AB29" s="324">
        <v>0</v>
      </c>
      <c r="AC29" s="324">
        <v>0</v>
      </c>
      <c r="AD29" s="324">
        <v>0</v>
      </c>
      <c r="AE29" s="324">
        <v>0</v>
      </c>
      <c r="AF29" s="324">
        <v>8728.9761576042292</v>
      </c>
      <c r="AG29" s="324">
        <v>200</v>
      </c>
      <c r="AH29" s="324">
        <v>0</v>
      </c>
      <c r="AI29" s="324">
        <v>0</v>
      </c>
      <c r="AJ29" s="324">
        <v>0</v>
      </c>
      <c r="AK29" s="324">
        <v>115</v>
      </c>
      <c r="AL29" s="324">
        <v>0</v>
      </c>
      <c r="AM29" s="324">
        <v>14523.976306</v>
      </c>
      <c r="AN29" s="324">
        <v>35</v>
      </c>
      <c r="AO29" s="324">
        <v>0</v>
      </c>
      <c r="AP29" s="328">
        <v>15599.973505005039</v>
      </c>
    </row>
    <row r="30" spans="1:58" s="249" customFormat="1" ht="17.100000000000001" customHeight="1">
      <c r="A30" s="255" t="s">
        <v>108</v>
      </c>
      <c r="B30" s="324">
        <v>0</v>
      </c>
      <c r="C30" s="324">
        <v>0</v>
      </c>
      <c r="D30" s="324">
        <v>0</v>
      </c>
      <c r="E30" s="324">
        <v>0</v>
      </c>
      <c r="F30" s="324">
        <v>0</v>
      </c>
      <c r="G30" s="324">
        <v>0</v>
      </c>
      <c r="H30" s="324">
        <v>0</v>
      </c>
      <c r="I30" s="324">
        <v>1.9322045891205799</v>
      </c>
      <c r="J30" s="324">
        <v>0</v>
      </c>
      <c r="K30" s="324">
        <v>28.383452375000498</v>
      </c>
      <c r="L30" s="324">
        <v>0</v>
      </c>
      <c r="M30" s="324">
        <v>0</v>
      </c>
      <c r="N30" s="324">
        <v>0</v>
      </c>
      <c r="O30" s="324">
        <v>991.48381663996497</v>
      </c>
      <c r="P30" s="324">
        <v>17.759245384760099</v>
      </c>
      <c r="Q30" s="324">
        <v>0</v>
      </c>
      <c r="R30" s="324">
        <v>0</v>
      </c>
      <c r="S30" s="324">
        <v>0</v>
      </c>
      <c r="T30" s="324">
        <v>0</v>
      </c>
      <c r="U30" s="324">
        <v>0</v>
      </c>
      <c r="V30" s="324">
        <v>0.51969950227359296</v>
      </c>
      <c r="W30" s="324">
        <v>0</v>
      </c>
      <c r="X30" s="324">
        <v>0</v>
      </c>
      <c r="Y30" s="324">
        <v>0</v>
      </c>
      <c r="Z30" s="324">
        <v>0</v>
      </c>
      <c r="AA30" s="324">
        <v>0</v>
      </c>
      <c r="AB30" s="324">
        <v>0</v>
      </c>
      <c r="AC30" s="324">
        <v>0</v>
      </c>
      <c r="AD30" s="324">
        <v>0</v>
      </c>
      <c r="AE30" s="324">
        <v>0</v>
      </c>
      <c r="AF30" s="324">
        <v>1324.8676699800701</v>
      </c>
      <c r="AG30" s="324">
        <v>0</v>
      </c>
      <c r="AH30" s="324">
        <v>0</v>
      </c>
      <c r="AI30" s="324">
        <v>0</v>
      </c>
      <c r="AJ30" s="324">
        <v>0</v>
      </c>
      <c r="AK30" s="324">
        <v>0</v>
      </c>
      <c r="AL30" s="324">
        <v>0</v>
      </c>
      <c r="AM30" s="324">
        <v>1481.6600980000001</v>
      </c>
      <c r="AN30" s="324">
        <v>0</v>
      </c>
      <c r="AO30" s="324">
        <v>0</v>
      </c>
      <c r="AP30" s="328">
        <v>1923.303093235595</v>
      </c>
    </row>
    <row r="31" spans="1:58" s="249" customFormat="1" ht="20.100000000000001" customHeight="1">
      <c r="A31" s="268" t="s">
        <v>11</v>
      </c>
      <c r="B31" s="324">
        <v>0</v>
      </c>
      <c r="C31" s="324">
        <v>0</v>
      </c>
      <c r="D31" s="324">
        <v>75</v>
      </c>
      <c r="E31" s="325">
        <v>0</v>
      </c>
      <c r="F31" s="324">
        <v>0</v>
      </c>
      <c r="G31" s="324">
        <v>0</v>
      </c>
      <c r="H31" s="324">
        <v>70</v>
      </c>
      <c r="I31" s="324">
        <v>1116.3884604415427</v>
      </c>
      <c r="J31" s="324">
        <v>0</v>
      </c>
      <c r="K31" s="324">
        <v>1708.3834523750004</v>
      </c>
      <c r="L31" s="324">
        <v>0</v>
      </c>
      <c r="M31" s="324">
        <v>0</v>
      </c>
      <c r="N31" s="324">
        <v>0</v>
      </c>
      <c r="O31" s="324">
        <v>5259.2340872622763</v>
      </c>
      <c r="P31" s="324">
        <v>278.94724538476009</v>
      </c>
      <c r="Q31" s="324">
        <v>750</v>
      </c>
      <c r="R31" s="324">
        <v>0</v>
      </c>
      <c r="S31" s="324">
        <v>0</v>
      </c>
      <c r="T31" s="324">
        <v>0</v>
      </c>
      <c r="U31" s="324">
        <v>0</v>
      </c>
      <c r="V31" s="324">
        <v>706.20088705065757</v>
      </c>
      <c r="W31" s="324">
        <v>0</v>
      </c>
      <c r="X31" s="324">
        <v>0</v>
      </c>
      <c r="Y31" s="324">
        <v>0</v>
      </c>
      <c r="Z31" s="324">
        <v>0</v>
      </c>
      <c r="AA31" s="324">
        <v>0</v>
      </c>
      <c r="AB31" s="324">
        <v>0</v>
      </c>
      <c r="AC31" s="324">
        <v>0</v>
      </c>
      <c r="AD31" s="324">
        <v>0</v>
      </c>
      <c r="AE31" s="324">
        <v>0</v>
      </c>
      <c r="AF31" s="324">
        <v>13199.89378370158</v>
      </c>
      <c r="AG31" s="324">
        <v>200</v>
      </c>
      <c r="AH31" s="324">
        <v>0</v>
      </c>
      <c r="AI31" s="324">
        <v>0</v>
      </c>
      <c r="AJ31" s="324">
        <v>0</v>
      </c>
      <c r="AK31" s="324">
        <v>140</v>
      </c>
      <c r="AL31" s="324">
        <v>0</v>
      </c>
      <c r="AM31" s="324">
        <v>19850.4187165</v>
      </c>
      <c r="AN31" s="324">
        <v>35</v>
      </c>
      <c r="AO31" s="329">
        <v>0</v>
      </c>
      <c r="AP31" s="328">
        <v>21694.73331635791</v>
      </c>
    </row>
    <row r="32" spans="1:58" s="249" customFormat="1" ht="30" customHeight="1">
      <c r="A32" s="268" t="s">
        <v>14</v>
      </c>
      <c r="B32" s="324">
        <v>0</v>
      </c>
      <c r="C32" s="324">
        <v>0</v>
      </c>
      <c r="D32" s="324">
        <v>150</v>
      </c>
      <c r="E32" s="324">
        <v>0</v>
      </c>
      <c r="F32" s="324">
        <v>0</v>
      </c>
      <c r="G32" s="324">
        <v>0</v>
      </c>
      <c r="H32" s="324">
        <v>120</v>
      </c>
      <c r="I32" s="324">
        <v>1117.1923440655316</v>
      </c>
      <c r="J32" s="324">
        <v>0</v>
      </c>
      <c r="K32" s="324">
        <v>2590.2624081103672</v>
      </c>
      <c r="L32" s="324">
        <v>0</v>
      </c>
      <c r="M32" s="324">
        <v>0</v>
      </c>
      <c r="N32" s="324">
        <v>0</v>
      </c>
      <c r="O32" s="324">
        <v>9279.4898886415631</v>
      </c>
      <c r="P32" s="324">
        <v>794.85520677430577</v>
      </c>
      <c r="Q32" s="324">
        <v>750</v>
      </c>
      <c r="R32" s="324">
        <v>0</v>
      </c>
      <c r="S32" s="324">
        <v>0</v>
      </c>
      <c r="T32" s="324">
        <v>0</v>
      </c>
      <c r="U32" s="324">
        <v>0</v>
      </c>
      <c r="V32" s="324">
        <v>1428.4377112381735</v>
      </c>
      <c r="W32" s="324">
        <v>0</v>
      </c>
      <c r="X32" s="324">
        <v>0</v>
      </c>
      <c r="Y32" s="324">
        <v>0</v>
      </c>
      <c r="Z32" s="324">
        <v>0</v>
      </c>
      <c r="AA32" s="324">
        <v>0</v>
      </c>
      <c r="AB32" s="324">
        <v>0</v>
      </c>
      <c r="AC32" s="324">
        <v>0</v>
      </c>
      <c r="AD32" s="324">
        <v>0</v>
      </c>
      <c r="AE32" s="324">
        <v>0</v>
      </c>
      <c r="AF32" s="324">
        <v>25094.520043515608</v>
      </c>
      <c r="AG32" s="324">
        <v>200</v>
      </c>
      <c r="AH32" s="324">
        <v>0</v>
      </c>
      <c r="AI32" s="324">
        <v>0</v>
      </c>
      <c r="AJ32" s="324">
        <v>0</v>
      </c>
      <c r="AK32" s="324">
        <v>245</v>
      </c>
      <c r="AL32" s="324">
        <v>0</v>
      </c>
      <c r="AM32" s="324">
        <v>35463.985910000003</v>
      </c>
      <c r="AN32" s="324">
        <v>35</v>
      </c>
      <c r="AO32" s="324">
        <v>0</v>
      </c>
      <c r="AP32" s="328">
        <v>38634.371756172775</v>
      </c>
      <c r="AR32" s="253"/>
    </row>
    <row r="33" spans="1:42" s="249" customFormat="1" ht="30" customHeight="1">
      <c r="A33" s="271" t="s">
        <v>15</v>
      </c>
      <c r="B33" s="324">
        <v>299.51125200000001</v>
      </c>
      <c r="C33" s="324">
        <v>0</v>
      </c>
      <c r="D33" s="324">
        <v>196.1003010351881</v>
      </c>
      <c r="E33" s="324">
        <v>0</v>
      </c>
      <c r="F33" s="324">
        <v>0</v>
      </c>
      <c r="G33" s="324">
        <v>10</v>
      </c>
      <c r="H33" s="324">
        <v>151.84447499999999</v>
      </c>
      <c r="I33" s="324">
        <v>11083.026590974974</v>
      </c>
      <c r="J33" s="324">
        <v>0</v>
      </c>
      <c r="K33" s="324">
        <v>8245.7139263636655</v>
      </c>
      <c r="L33" s="324">
        <v>0</v>
      </c>
      <c r="M33" s="324">
        <v>0.29548000000000002</v>
      </c>
      <c r="N33" s="324">
        <v>2.987304</v>
      </c>
      <c r="O33" s="324">
        <v>73343.029429266098</v>
      </c>
      <c r="P33" s="324">
        <v>3536.3720404632313</v>
      </c>
      <c r="Q33" s="324">
        <v>1679.027924</v>
      </c>
      <c r="R33" s="324">
        <v>0</v>
      </c>
      <c r="S33" s="324">
        <v>0</v>
      </c>
      <c r="T33" s="324">
        <v>0</v>
      </c>
      <c r="U33" s="324">
        <v>9.6312599999999993</v>
      </c>
      <c r="V33" s="324">
        <v>3115.3200776864669</v>
      </c>
      <c r="W33" s="324">
        <v>0</v>
      </c>
      <c r="X33" s="324">
        <v>0</v>
      </c>
      <c r="Y33" s="324">
        <v>0</v>
      </c>
      <c r="Z33" s="324">
        <v>9.2979700000000012</v>
      </c>
      <c r="AA33" s="324">
        <v>0</v>
      </c>
      <c r="AB33" s="324">
        <v>0</v>
      </c>
      <c r="AC33" s="324">
        <v>0</v>
      </c>
      <c r="AD33" s="324">
        <v>53.509930414009801</v>
      </c>
      <c r="AE33" s="324">
        <v>0</v>
      </c>
      <c r="AF33" s="324">
        <v>171215.69377809955</v>
      </c>
      <c r="AG33" s="324">
        <v>200</v>
      </c>
      <c r="AH33" s="324">
        <v>221.7459302955194</v>
      </c>
      <c r="AI33" s="324">
        <v>3.5720770000000002</v>
      </c>
      <c r="AJ33" s="324">
        <v>0</v>
      </c>
      <c r="AK33" s="324">
        <v>728.50993900000003</v>
      </c>
      <c r="AL33" s="324">
        <v>0</v>
      </c>
      <c r="AM33" s="324">
        <v>219545.912151</v>
      </c>
      <c r="AN33" s="324">
        <v>43.316074999999998</v>
      </c>
      <c r="AO33" s="329">
        <v>871.69546818982406</v>
      </c>
      <c r="AP33" s="328">
        <v>247283.05668989432</v>
      </c>
    </row>
    <row r="34" spans="1:42" s="249" customFormat="1" ht="59.25" customHeight="1">
      <c r="A34" s="378" t="s">
        <v>424</v>
      </c>
      <c r="B34" s="378"/>
      <c r="C34" s="378"/>
      <c r="D34" s="378"/>
      <c r="E34" s="378"/>
      <c r="F34" s="378"/>
      <c r="G34" s="378"/>
      <c r="H34" s="378"/>
      <c r="I34" s="378"/>
      <c r="J34" s="378"/>
      <c r="K34" s="378"/>
      <c r="L34" s="378"/>
      <c r="M34" s="378"/>
      <c r="N34" s="378"/>
      <c r="O34" s="378"/>
      <c r="P34" s="378"/>
      <c r="Q34" s="378"/>
      <c r="R34" s="378"/>
      <c r="S34" s="378"/>
      <c r="T34" s="378"/>
      <c r="U34" s="378"/>
      <c r="V34" s="378"/>
      <c r="W34" s="378"/>
      <c r="X34" s="378"/>
      <c r="Y34" s="378"/>
      <c r="Z34" s="378"/>
      <c r="AA34" s="378"/>
      <c r="AB34" s="378"/>
      <c r="AC34" s="378"/>
      <c r="AD34" s="378"/>
      <c r="AE34" s="378"/>
      <c r="AF34" s="378"/>
      <c r="AG34" s="378"/>
      <c r="AH34" s="378"/>
      <c r="AI34" s="378"/>
      <c r="AJ34" s="378"/>
      <c r="AK34" s="378"/>
      <c r="AL34" s="378"/>
      <c r="AM34" s="378"/>
      <c r="AN34" s="378"/>
      <c r="AO34" s="378"/>
      <c r="AP34" s="378"/>
    </row>
    <row r="35" spans="1:42" s="321" customFormat="1">
      <c r="A35" s="322"/>
    </row>
  </sheetData>
  <sheetProtection formatCells="0" formatColumns="0"/>
  <mergeCells count="1">
    <mergeCell ref="A34:AP34"/>
  </mergeCells>
  <phoneticPr fontId="0" type="noConversion"/>
  <conditionalFormatting sqref="D12:AO12 B8:AO11 B12:C13 B14:AO17 B18:C20 B21:AO24 B26:C26 B31:C31 B27:AO30 B33:AP33 B32:AO32 AP8:AP33">
    <cfRule type="expression" dxfId="17" priority="44" stopIfTrue="1">
      <formula>AND(B8&lt;&gt;"",OR(B8&lt;0,NOT(ISNUMBER(B8))))</formula>
    </cfRule>
  </conditionalFormatting>
  <conditionalFormatting sqref="D13 D18:D20 F13:AO13 F18:AO20 F25:AO25 D25 B25">
    <cfRule type="expression" dxfId="16" priority="10" stopIfTrue="1">
      <formula>AND(B13&lt;&gt;"",OR(B13&lt;0,NOT(ISNUMBER(B13))))</formula>
    </cfRule>
  </conditionalFormatting>
  <conditionalFormatting sqref="C25">
    <cfRule type="expression" dxfId="15" priority="9" stopIfTrue="1">
      <formula>AND(C25&lt;&gt;"",OR(C25&lt;0,NOT(ISNUMBER(C25))))</formula>
    </cfRule>
  </conditionalFormatting>
  <conditionalFormatting sqref="D26 D31 F26:AO26 F31:AO31">
    <cfRule type="expression" dxfId="14" priority="8" stopIfTrue="1">
      <formula>AND(D26&lt;&gt;"",OR(D26&lt;0,NOT(ISNUMBER(D26))))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&amp;R2019 Triennial Central Bank Survey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ColWidth="9.140625" defaultRowHeight="12"/>
  <cols>
    <col min="1" max="1" width="2.7109375" style="49" customWidth="1"/>
    <col min="2" max="2" width="9.140625" style="49"/>
    <col min="3" max="3" width="37.42578125" style="49" customWidth="1"/>
    <col min="4" max="15" width="9.140625" style="49"/>
    <col min="16" max="16" width="15.5703125" style="49" bestFit="1" customWidth="1"/>
    <col min="17" max="17" width="10" style="49" bestFit="1" customWidth="1"/>
    <col min="18" max="33" width="9.140625" style="49"/>
    <col min="34" max="34" width="11.7109375" style="49" bestFit="1" customWidth="1"/>
    <col min="35" max="35" width="11.7109375" style="49" customWidth="1"/>
    <col min="36" max="16384" width="9.140625" style="49"/>
  </cols>
  <sheetData>
    <row r="1" spans="1:48" s="5" customFormat="1" ht="27" customHeight="1">
      <c r="A1" s="1" t="s">
        <v>20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</row>
    <row r="2" spans="1:48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0"/>
    </row>
    <row r="3" spans="1:48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2"/>
    </row>
    <row r="4" spans="1:48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0" t="s">
        <v>109</v>
      </c>
      <c r="Q4" s="208">
        <v>5.0000000000000001E-3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2"/>
    </row>
    <row r="5" spans="1:48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2"/>
      <c r="AH5" s="58"/>
      <c r="AI5" s="58"/>
    </row>
    <row r="6" spans="1:48" s="5" customFormat="1" ht="18" customHeight="1">
      <c r="A6" s="11"/>
      <c r="B6" s="11" t="s">
        <v>79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2"/>
      <c r="AH6" s="58"/>
      <c r="AI6" s="58"/>
    </row>
    <row r="7" spans="1:48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0"/>
      <c r="Q7" s="5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</row>
    <row r="8" spans="1:48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6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</row>
    <row r="9" spans="1:48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0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</row>
    <row r="10" spans="1:48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</row>
    <row r="11" spans="1:48" s="18" customFormat="1" ht="18" customHeight="1">
      <c r="A11" s="14"/>
      <c r="B11" s="15"/>
      <c r="C11" s="15"/>
      <c r="D11" s="16"/>
      <c r="E11" s="16"/>
      <c r="F11" s="16"/>
      <c r="G11" s="17"/>
      <c r="H11" s="17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48" s="22" customFormat="1" ht="49.5" customHeight="1">
      <c r="A12" s="19"/>
      <c r="B12" s="20"/>
      <c r="C12" s="21"/>
      <c r="D12" s="387" t="s">
        <v>5</v>
      </c>
      <c r="E12" s="385" t="s">
        <v>53</v>
      </c>
      <c r="F12" s="385" t="s">
        <v>6</v>
      </c>
      <c r="G12" s="385" t="s">
        <v>7</v>
      </c>
      <c r="H12" s="385" t="s">
        <v>8</v>
      </c>
      <c r="I12" s="385" t="s">
        <v>151</v>
      </c>
      <c r="J12" s="389" t="s">
        <v>85</v>
      </c>
      <c r="K12" s="390"/>
      <c r="L12" s="390"/>
      <c r="M12" s="390"/>
      <c r="N12" s="390"/>
      <c r="O12" s="390"/>
      <c r="P12" s="390"/>
      <c r="Q12" s="390"/>
      <c r="R12" s="390"/>
      <c r="S12" s="390"/>
      <c r="T12" s="390"/>
      <c r="U12" s="390"/>
      <c r="V12" s="390"/>
      <c r="W12" s="390"/>
      <c r="X12" s="390"/>
      <c r="Y12" s="390"/>
      <c r="Z12" s="390"/>
      <c r="AA12" s="390"/>
      <c r="AB12" s="390"/>
      <c r="AC12" s="390"/>
      <c r="AD12" s="390"/>
      <c r="AE12" s="390"/>
      <c r="AF12" s="390"/>
      <c r="AG12" s="390"/>
      <c r="AH12" s="390"/>
      <c r="AI12" s="390"/>
      <c r="AJ12" s="390"/>
      <c r="AK12" s="390"/>
      <c r="AL12" s="390"/>
      <c r="AM12" s="390"/>
      <c r="AN12" s="390"/>
      <c r="AO12" s="390"/>
      <c r="AP12" s="390"/>
      <c r="AQ12" s="390"/>
      <c r="AR12" s="391"/>
      <c r="AS12" s="385" t="s">
        <v>9</v>
      </c>
    </row>
    <row r="13" spans="1:48" s="22" customFormat="1" ht="27.95" customHeight="1">
      <c r="A13" s="23"/>
      <c r="B13" s="24" t="s">
        <v>4</v>
      </c>
      <c r="C13" s="25"/>
      <c r="D13" s="388"/>
      <c r="E13" s="386"/>
      <c r="F13" s="386"/>
      <c r="G13" s="386"/>
      <c r="H13" s="386"/>
      <c r="I13" s="386"/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122</v>
      </c>
      <c r="AN13" s="26" t="s">
        <v>71</v>
      </c>
      <c r="AO13" s="26" t="s">
        <v>72</v>
      </c>
      <c r="AP13" s="26" t="s">
        <v>73</v>
      </c>
      <c r="AQ13" s="26" t="s">
        <v>74</v>
      </c>
      <c r="AR13" s="26" t="s">
        <v>123</v>
      </c>
      <c r="AS13" s="386"/>
    </row>
    <row r="14" spans="1:48" s="22" customFormat="1" ht="18" customHeight="1">
      <c r="A14" s="27"/>
      <c r="B14" s="28" t="s">
        <v>21</v>
      </c>
      <c r="C14" s="29"/>
      <c r="D14" s="30"/>
      <c r="E14" s="30" t="s">
        <v>10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V14" s="31"/>
    </row>
    <row r="15" spans="1:48" s="22" customFormat="1" ht="18" customHeight="1">
      <c r="A15" s="27"/>
      <c r="B15" s="28" t="s">
        <v>58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V15" s="31"/>
    </row>
    <row r="16" spans="1:48" s="22" customFormat="1" ht="18" customHeight="1">
      <c r="A16" s="32"/>
      <c r="B16" s="33" t="s">
        <v>106</v>
      </c>
      <c r="C16" s="34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62">
        <f>+IF('O1'!AP8&lt;&gt;"",IF((1+OUT_1_Check!$Q$4)*SUM('O1'!B8:AO8)&lt;2*'O1'!AP8,1,IF((1-OUT_1_Check!$Q$4)*SUM('O1'!B8:AO8)&gt;2*'O1'!AP8,1,0)),IF(SUM('O1'!B8:AO8)&lt;&gt;0,1,0))</f>
        <v>0</v>
      </c>
      <c r="AT16" s="82"/>
      <c r="AV16" s="31"/>
    </row>
    <row r="17" spans="1:66" s="31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62">
        <f>+IF('O1'!AP10&lt;&gt;"",IF((1+OUT_1_Check!$Q$4)*SUM('O1'!B10:AO10)&lt;2*'O1'!AP10,1,IF((1-OUT_1_Check!$Q$4)*SUM('O1'!B10:AO10)&gt;2*'O1'!AP10,1,0)),IF(SUM('O1'!B10:AO10)&lt;&gt;0,1,0))</f>
        <v>0</v>
      </c>
      <c r="AT17" s="22"/>
      <c r="AU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s="31" customFormat="1" ht="18" customHeight="1">
      <c r="A18" s="35"/>
      <c r="B18" s="33" t="s">
        <v>108</v>
      </c>
      <c r="C18" s="34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62">
        <f>+IF('O1'!AP11&lt;&gt;"",IF((1+OUT_1_Check!$Q$4)*SUM('O1'!B11:AO11)&lt;2*'O1'!AP11,1,IF((1-OUT_1_Check!$Q$4)*SUM('O1'!B11:AO11)&gt;2*'O1'!AP11,1,0)),IF(SUM('O1'!B11:AO11)&lt;&gt;0,1,0))</f>
        <v>0</v>
      </c>
      <c r="AT18" s="22"/>
      <c r="AU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s="22" customFormat="1" ht="18" customHeight="1">
      <c r="A19" s="32"/>
      <c r="B19" s="34" t="s">
        <v>11</v>
      </c>
      <c r="C19" s="34"/>
      <c r="D19" s="52">
        <f>+IF('O1'!B12&lt;&gt;"", IF((1+OUT_1_Check!$Q$4)*SUM('O1'!B8:B11)&lt;'O1'!B12,1,IF((1-OUT_1_Check!$Q$4)*SUM('O1'!B8:B11)&gt;'O1'!B12,1,0)),IF(SUM('O1'!B8:B11)&lt;&gt;0,1,0))</f>
        <v>0</v>
      </c>
      <c r="E19" s="52">
        <f>+IF('O1'!D12&lt;&gt;"", IF((1+OUT_1_Check!$Q$4)*SUM('O1'!D8:D11)&lt;'O1'!D12,1,IF((1-OUT_1_Check!$Q$4)*SUM('O1'!D8:D11)&gt;'O1'!D12,1,0)),IF(SUM('O1'!D8:D11)&lt;&gt;0,1,0))</f>
        <v>0</v>
      </c>
      <c r="F19" s="52">
        <f>+IF('O1'!E12&lt;&gt;"", IF((1+OUT_1_Check!$Q$4)*SUM('O1'!E8:E11)&lt;'O1'!E12,1,IF((1-OUT_1_Check!$Q$4)*SUM('O1'!E8:E11)&gt;'O1'!E12,1,0)),IF(SUM('O1'!E8:E11)&lt;&gt;0,1,0))</f>
        <v>0</v>
      </c>
      <c r="G19" s="52">
        <f>+IF('O1'!F12&lt;&gt;"", IF((1+OUT_1_Check!$Q$4)*SUM('O1'!F8:F11)&lt;'O1'!F12,1,IF((1-OUT_1_Check!$Q$4)*SUM('O1'!F8:F11)&gt;'O1'!F12,1,0)),IF(SUM('O1'!F8:F11)&lt;&gt;0,1,0))</f>
        <v>0</v>
      </c>
      <c r="H19" s="52">
        <f>+IF('O1'!G12&lt;&gt;"", IF((1+OUT_1_Check!$Q$4)*SUM('O1'!G8:G11)&lt;'O1'!G12,1,IF((1-OUT_1_Check!$Q$4)*SUM('O1'!G8:G11)&gt;'O1'!G12,1,0)),IF(SUM('O1'!G8:G11)&lt;&gt;0,1,0))</f>
        <v>0</v>
      </c>
      <c r="I19" s="52">
        <f>+IF('O1'!H12&lt;&gt;"", IF((1+OUT_1_Check!$Q$4)*SUM('O1'!H8:H11)&lt;'O1'!H12,1,IF((1-OUT_1_Check!$Q$4)*SUM('O1'!H8:H11)&gt;'O1'!H12,1,0)),IF(SUM('O1'!H8:H11)&lt;&gt;0,1,0))</f>
        <v>0</v>
      </c>
      <c r="J19" s="52">
        <f>+IF('O1'!I12&lt;&gt;"", IF((1+OUT_1_Check!$Q$4)*SUM('O1'!I8:I11)&lt;'O1'!I12,1,IF((1-OUT_1_Check!$Q$4)*SUM('O1'!I8:I11)&gt;'O1'!I12,1,0)),IF(SUM('O1'!I8:I11)&lt;&gt;0,1,0))</f>
        <v>0</v>
      </c>
      <c r="K19" s="52">
        <f>+IF('O1'!K12&lt;&gt;"", IF((1+OUT_1_Check!$Q$4)*SUM('O1'!K8:K11)&lt;'O1'!K12,1,IF((1-OUT_1_Check!$Q$4)*SUM('O1'!K8:K11)&gt;'O1'!K12,1,0)),IF(SUM('O1'!K8:K11)&lt;&gt;0,1,0))</f>
        <v>0</v>
      </c>
      <c r="L19" s="52">
        <f>+IF('O1'!L12&lt;&gt;"", IF((1+OUT_1_Check!$Q$4)*SUM('O1'!L8:L11)&lt;'O1'!L12,1,IF((1-OUT_1_Check!$Q$4)*SUM('O1'!L8:L11)&gt;'O1'!L12,1,0)),IF(SUM('O1'!L8:L11)&lt;&gt;0,1,0))</f>
        <v>0</v>
      </c>
      <c r="M19" s="52">
        <f>+IF('O1'!M12&lt;&gt;"", IF((1+OUT_1_Check!$Q$4)*SUM('O1'!M8:M11)&lt;'O1'!M12,1,IF((1-OUT_1_Check!$Q$4)*SUM('O1'!M8:M11)&gt;'O1'!M12,1,0)),IF(SUM('O1'!M8:M11)&lt;&gt;0,1,0))</f>
        <v>0</v>
      </c>
      <c r="N19" s="52">
        <f>+IF('O1'!O12&lt;&gt;"", IF((1+OUT_1_Check!$Q$4)*SUM('O1'!O8:O11)&lt;'O1'!O12,1,IF((1-OUT_1_Check!$Q$4)*SUM('O1'!O8:O11)&gt;'O1'!O12,1,0)),IF(SUM('O1'!O8:O11)&lt;&gt;0,1,0))</f>
        <v>0</v>
      </c>
      <c r="O19" s="52">
        <f>+IF('O1'!P12&lt;&gt;"", IF((1+OUT_1_Check!$Q$4)*SUM('O1'!P8:P11)&lt;'O1'!P12,1,IF((1-OUT_1_Check!$Q$4)*SUM('O1'!P8:P11)&gt;'O1'!P12,1,0)),IF(SUM('O1'!P8:P11)&lt;&gt;0,1,0))</f>
        <v>0</v>
      </c>
      <c r="P19" s="52">
        <f>+IF('O1'!Q12&lt;&gt;"", IF((1+OUT_1_Check!$Q$4)*SUM('O1'!Q8:Q11)&lt;'O1'!Q12,1,IF((1-OUT_1_Check!$Q$4)*SUM('O1'!Q8:Q11)&gt;'O1'!Q12,1,0)),IF(SUM('O1'!Q8:Q11)&lt;&gt;0,1,0))</f>
        <v>0</v>
      </c>
      <c r="Q19" s="52">
        <f>+IF('O1'!R12&lt;&gt;"", IF((1+OUT_1_Check!$Q$4)*SUM('O1'!R8:R11)&lt;'O1'!R12,1,IF((1-OUT_1_Check!$Q$4)*SUM('O1'!R8:R11)&gt;'O1'!R12,1,0)),IF(SUM('O1'!R8:R11)&lt;&gt;0,1,0))</f>
        <v>0</v>
      </c>
      <c r="R19" s="52">
        <f>+IF('O1'!S12&lt;&gt;"", IF((1+OUT_1_Check!$Q$4)*SUM('O1'!S8:S11)&lt;'O1'!S12,1,IF((1-OUT_1_Check!$Q$4)*SUM('O1'!S8:S11)&gt;'O1'!S12,1,0)),IF(SUM('O1'!S8:S11)&lt;&gt;0,1,0))</f>
        <v>0</v>
      </c>
      <c r="S19" s="52" t="e">
        <f>+IF('O1'!#REF!&lt;&gt;"", IF((1+OUT_1_Check!$Q$4)*SUM('O1'!#REF!)&lt;'O1'!#REF!,1,IF((1-OUT_1_Check!$Q$4)*SUM('O1'!#REF!)&gt;'O1'!#REF!,1,0)),IF(SUM('O1'!#REF!)&lt;&gt;0,1,0))</f>
        <v>#REF!</v>
      </c>
      <c r="T19" s="52">
        <f>+IF('O1'!T12&lt;&gt;"", IF((1+OUT_1_Check!$Q$4)*SUM('O1'!T8:T11)&lt;'O1'!T12,1,IF((1-OUT_1_Check!$Q$4)*SUM('O1'!T8:T11)&gt;'O1'!T12,1,0)),IF(SUM('O1'!T8:T11)&lt;&gt;0,1,0))</f>
        <v>0</v>
      </c>
      <c r="U19" s="52">
        <f>+IF('O1'!U12&lt;&gt;"", IF((1+OUT_1_Check!$Q$4)*SUM('O1'!U8:U11)&lt;'O1'!U12,1,IF((1-OUT_1_Check!$Q$4)*SUM('O1'!U8:U11)&gt;'O1'!U12,1,0)),IF(SUM('O1'!U8:U11)&lt;&gt;0,1,0))</f>
        <v>0</v>
      </c>
      <c r="V19" s="52">
        <f>+IF('O1'!V12&lt;&gt;"", IF((1+OUT_1_Check!$Q$4)*SUM('O1'!V8:V11)&lt;'O1'!V12,1,IF((1-OUT_1_Check!$Q$4)*SUM('O1'!V8:V11)&gt;'O1'!V12,1,0)),IF(SUM('O1'!V8:V11)&lt;&gt;0,1,0))</f>
        <v>0</v>
      </c>
      <c r="W19" s="52">
        <f>+IF('O1'!W12&lt;&gt;"", IF((1+OUT_1_Check!$Q$4)*SUM('O1'!W8:W11)&lt;'O1'!W12,1,IF((1-OUT_1_Check!$Q$4)*SUM('O1'!W8:W11)&gt;'O1'!W12,1,0)),IF(SUM('O1'!W8:W11)&lt;&gt;0,1,0))</f>
        <v>0</v>
      </c>
      <c r="X19" s="52" t="e">
        <f>+IF('O1'!#REF!&lt;&gt;"", IF((1+OUT_1_Check!$Q$4)*SUM('O1'!#REF!)&lt;'O1'!#REF!,1,IF((1-OUT_1_Check!$Q$4)*SUM('O1'!#REF!)&gt;'O1'!#REF!,1,0)),IF(SUM('O1'!#REF!)&lt;&gt;0,1,0))</f>
        <v>#REF!</v>
      </c>
      <c r="Y19" s="52" t="e">
        <f>+IF('O1'!#REF!&lt;&gt;"", IF((1+OUT_1_Check!$Q$4)*SUM('O1'!#REF!)&lt;'O1'!#REF!,1,IF((1-OUT_1_Check!$Q$4)*SUM('O1'!#REF!)&gt;'O1'!#REF!,1,0)),IF(SUM('O1'!#REF!)&lt;&gt;0,1,0))</f>
        <v>#REF!</v>
      </c>
      <c r="Z19" s="52">
        <f>+IF('O1'!X12&lt;&gt;"", IF((1+OUT_1_Check!$Q$4)*SUM('O1'!X8:X11)&lt;'O1'!X12,1,IF((1-OUT_1_Check!$Q$4)*SUM('O1'!X8:X11)&gt;'O1'!X12,1,0)),IF(SUM('O1'!X8:X11)&lt;&gt;0,1,0))</f>
        <v>0</v>
      </c>
      <c r="AA19" s="52">
        <f>+IF('O1'!Y12&lt;&gt;"", IF((1+OUT_1_Check!$Q$4)*SUM('O1'!Y8:Y11)&lt;'O1'!Y12,1,IF((1-OUT_1_Check!$Q$4)*SUM('O1'!Y8:Y11)&gt;'O1'!Y12,1,0)),IF(SUM('O1'!Y8:Y11)&lt;&gt;0,1,0))</f>
        <v>0</v>
      </c>
      <c r="AB19" s="52">
        <f>+IF('O1'!Z12&lt;&gt;"", IF((1+OUT_1_Check!$Q$4)*SUM('O1'!Z8:Z11)&lt;'O1'!Z12,1,IF((1-OUT_1_Check!$Q$4)*SUM('O1'!Z8:Z11)&gt;'O1'!Z12,1,0)),IF(SUM('O1'!Z8:Z11)&lt;&gt;0,1,0))</f>
        <v>0</v>
      </c>
      <c r="AC19" s="52">
        <f>+IF('O1'!AA12&lt;&gt;"", IF((1+OUT_1_Check!$Q$4)*SUM('O1'!AA8:AA11)&lt;'O1'!AA12,1,IF((1-OUT_1_Check!$Q$4)*SUM('O1'!AA8:AA11)&gt;'O1'!AA12,1,0)),IF(SUM('O1'!AA8:AA11)&lt;&gt;0,1,0))</f>
        <v>0</v>
      </c>
      <c r="AD19" s="52">
        <f>+IF('O1'!AB12&lt;&gt;"", IF((1+OUT_1_Check!$Q$4)*SUM('O1'!AB8:AB11)&lt;'O1'!AB12,1,IF((1-OUT_1_Check!$Q$4)*SUM('O1'!AB8:AB11)&gt;'O1'!AB12,1,0)),IF(SUM('O1'!AB8:AB11)&lt;&gt;0,1,0))</f>
        <v>0</v>
      </c>
      <c r="AE19" s="52">
        <f>+IF('O1'!AC12&lt;&gt;"", IF((1+OUT_1_Check!$Q$4)*SUM('O1'!AC8:AC11)&lt;'O1'!AC12,1,IF((1-OUT_1_Check!$Q$4)*SUM('O1'!AC8:AC11)&gt;'O1'!AC12,1,0)),IF(SUM('O1'!AC8:AC11)&lt;&gt;0,1,0))</f>
        <v>0</v>
      </c>
      <c r="AF19" s="52">
        <f>+IF('O1'!AD12&lt;&gt;"", IF((1+OUT_1_Check!$Q$4)*SUM('O1'!AD8:AD11)&lt;'O1'!AD12,1,IF((1-OUT_1_Check!$Q$4)*SUM('O1'!AD8:AD11)&gt;'O1'!AD12,1,0)),IF(SUM('O1'!AD8:AD11)&lt;&gt;0,1,0))</f>
        <v>0</v>
      </c>
      <c r="AG19" s="52">
        <f>+IF('O1'!AE12&lt;&gt;"", IF((1+OUT_1_Check!$Q$4)*SUM('O1'!AE8:AE11)&lt;'O1'!AE12,1,IF((1-OUT_1_Check!$Q$4)*SUM('O1'!AE8:AE11)&gt;'O1'!AE12,1,0)),IF(SUM('O1'!AE8:AE11)&lt;&gt;0,1,0))</f>
        <v>0</v>
      </c>
      <c r="AH19" s="52">
        <f>+IF('O1'!AF12&lt;&gt;"", IF((1+OUT_1_Check!$Q$4)*SUM('O1'!AF8:AF11)&lt;'O1'!AF12,1,IF((1-OUT_1_Check!$Q$4)*SUM('O1'!AF8:AF11)&gt;'O1'!AF12,1,0)),IF(SUM('O1'!AF8:AF11)&lt;&gt;0,1,0))</f>
        <v>0</v>
      </c>
      <c r="AI19" s="52">
        <f>+IF('O1'!AG12&lt;&gt;"", IF((1+OUT_1_Check!$Q$4)*SUM('O1'!AG8:AG11)&lt;'O1'!AG12,1,IF((1-OUT_1_Check!$Q$4)*SUM('O1'!AG8:AG11)&gt;'O1'!AG12,1,0)),IF(SUM('O1'!AG8:AG11)&lt;&gt;0,1,0))</f>
        <v>0</v>
      </c>
      <c r="AJ19" s="52">
        <f>+IF('O1'!AH12&lt;&gt;"", IF((1+OUT_1_Check!$Q$4)*SUM('O1'!AH8:AH11)&lt;'O1'!AH12,1,IF((1-OUT_1_Check!$Q$4)*SUM('O1'!AH8:AH11)&gt;'O1'!AH12,1,0)),IF(SUM('O1'!AH8:AH11)&lt;&gt;0,1,0))</f>
        <v>0</v>
      </c>
      <c r="AK19" s="52">
        <f>+IF('O1'!AI12&lt;&gt;"", IF((1+OUT_1_Check!$Q$4)*SUM('O1'!AI8:AI11)&lt;'O1'!AI12,1,IF((1-OUT_1_Check!$Q$4)*SUM('O1'!AI8:AI11)&gt;'O1'!AI12,1,0)),IF(SUM('O1'!AI8:AI11)&lt;&gt;0,1,0))</f>
        <v>0</v>
      </c>
      <c r="AL19" s="52">
        <f>+IF('O1'!AJ12&lt;&gt;"", IF((1+OUT_1_Check!$Q$4)*SUM('O1'!AJ8:AJ11)&lt;'O1'!AJ12,1,IF((1-OUT_1_Check!$Q$4)*SUM('O1'!AJ8:AJ11)&gt;'O1'!AJ12,1,0)),IF(SUM('O1'!AJ8:AJ11)&lt;&gt;0,1,0))</f>
        <v>0</v>
      </c>
      <c r="AM19" s="52" t="e">
        <f>+IF('O1'!#REF!&lt;&gt;"", IF((1+OUT_1_Check!$Q$4)*SUM('O1'!#REF!)&lt;'O1'!#REF!,1,IF((1-OUT_1_Check!$Q$4)*SUM('O1'!#REF!)&gt;'O1'!#REF!,1,0)),IF(SUM('O1'!#REF!)&lt;&gt;0,1,0))</f>
        <v>#REF!</v>
      </c>
      <c r="AN19" s="52">
        <f>+IF('O1'!AK12&lt;&gt;"", IF((1+OUT_1_Check!$Q$4)*SUM('O1'!AK8:AK11)&lt;'O1'!AK12,1,IF((1-OUT_1_Check!$Q$4)*SUM('O1'!AK8:AK11)&gt;'O1'!AK12,1,0)),IF(SUM('O1'!AK8:AK11)&lt;&gt;0,1,0))</f>
        <v>0</v>
      </c>
      <c r="AO19" s="52">
        <f>+IF('O1'!AL12&lt;&gt;"", IF((1+OUT_1_Check!$Q$4)*SUM('O1'!AL8:AL11)&lt;'O1'!AL12,1,IF((1-OUT_1_Check!$Q$4)*SUM('O1'!AL8:AL11)&gt;'O1'!AL12,1,0)),IF(SUM('O1'!AL8:AL11)&lt;&gt;0,1,0))</f>
        <v>0</v>
      </c>
      <c r="AP19" s="52">
        <f>+IF('O1'!AM12&lt;&gt;"", IF((1+OUT_1_Check!$Q$4)*SUM('O1'!AM8:AM11)&lt;'O1'!AM12,1,IF((1-OUT_1_Check!$Q$4)*SUM('O1'!AM8:AM11)&gt;'O1'!AM12,1,0)),IF(SUM('O1'!AM8:AM11)&lt;&gt;0,1,0))</f>
        <v>0</v>
      </c>
      <c r="AQ19" s="52">
        <f>+IF('O1'!AN12&lt;&gt;"", IF((1+OUT_1_Check!$Q$4)*SUM('O1'!AN8:AN11)&lt;'O1'!AN12,1,IF((1-OUT_1_Check!$Q$4)*SUM('O1'!AN8:AN11)&gt;'O1'!AN12,1,0)),IF(SUM('O1'!AN8:AN11)&lt;&gt;0,1,0))</f>
        <v>0</v>
      </c>
      <c r="AR19" s="52">
        <f>+IF('O1'!AO12&lt;&gt;"", IF((1+OUT_1_Check!$Q$4)*SUM('O1'!AO8:AO11)&lt;'O1'!AO12,1,IF((1-OUT_1_Check!$Q$4)*SUM('O1'!AO8:AO11)&gt;'O1'!AO12,1,0)),IF(SUM('O1'!AO8:AO11)&lt;&gt;0,1,0))</f>
        <v>0</v>
      </c>
      <c r="AS19" s="62">
        <f>+IF('O1'!AP12&lt;&gt;"",IF((1+OUT_1_Check!$Q$4)*SUM('O1'!B12:AO12)&lt;2*'O1'!AP12,1,IF((1-OUT_1_Check!$Q$4)*SUM('O1'!B12:AO12)&gt;2*'O1'!AP12,1,0)),IF(SUM('O1'!B12:AO12)&lt;&gt;0,1,0))</f>
        <v>0</v>
      </c>
      <c r="AV19" s="31"/>
    </row>
    <row r="20" spans="1:66" s="22" customFormat="1" ht="18" customHeight="1">
      <c r="A20" s="35"/>
      <c r="B20" s="34" t="s">
        <v>22</v>
      </c>
      <c r="C20" s="3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65" t="e">
        <f>+IF('O1'!#REF!&lt;&gt;"",IF('O1'!#REF!&lt;'O1'!AP12,1,0),IF('O1'!AP12&lt;&gt;0,1,0))</f>
        <v>#REF!</v>
      </c>
      <c r="AV20" s="31"/>
    </row>
    <row r="21" spans="1:66" s="22" customFormat="1" ht="18" customHeight="1">
      <c r="A21" s="35"/>
      <c r="B21" s="37"/>
      <c r="C21" s="37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</row>
    <row r="22" spans="1:66" s="22" customFormat="1" ht="18" customHeight="1">
      <c r="A22" s="27"/>
      <c r="B22" s="28" t="s">
        <v>23</v>
      </c>
      <c r="C22" s="29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66" s="22" customFormat="1" ht="18" customHeight="1">
      <c r="A23" s="32"/>
      <c r="B23" s="33" t="s">
        <v>106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62">
        <f>+IF('O1'!AP14&lt;&gt;"",IF((1+OUT_1_Check!$Q$4)*SUM('O1'!B14:AO14)&lt;2*'O1'!AP14,1,IF((1-OUT_1_Check!$Q$4)*SUM('O1'!B14:AO14)&gt;2*'O1'!AP14,1,0)),IF(SUM('O1'!B14:AO14)&lt;&gt;0,1,0))</f>
        <v>0</v>
      </c>
    </row>
    <row r="24" spans="1:66" s="22" customFormat="1" ht="18" customHeight="1">
      <c r="A24" s="35"/>
      <c r="B24" s="33" t="s">
        <v>107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62">
        <f>+IF('O1'!AP16&lt;&gt;"",IF((1+OUT_1_Check!$Q$4)*SUM('O1'!B16:AO16)&lt;2*'O1'!AP16,1,IF((1-OUT_1_Check!$Q$4)*SUM('O1'!B16:AO16)&gt;2*'O1'!AP16,1,0)),IF(SUM('O1'!B16:AO16)&lt;&gt;0,1,0))</f>
        <v>0</v>
      </c>
      <c r="AV24" s="31"/>
    </row>
    <row r="25" spans="1:66" s="22" customFormat="1" ht="18" customHeight="1">
      <c r="A25" s="35"/>
      <c r="B25" s="33" t="s">
        <v>108</v>
      </c>
      <c r="C25" s="34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62">
        <f>+IF('O1'!AP17&lt;&gt;"",IF((1+OUT_1_Check!$Q$4)*SUM('O1'!B17:AO17)&lt;2*'O1'!AP17,1,IF((1-OUT_1_Check!$Q$4)*SUM('O1'!B17:AO17)&gt;2*'O1'!AP17,1,0)),IF(SUM('O1'!B17:AO17)&lt;&gt;0,1,0))</f>
        <v>0</v>
      </c>
    </row>
    <row r="26" spans="1:66" s="22" customFormat="1" ht="18" customHeight="1">
      <c r="A26" s="32"/>
      <c r="B26" s="34" t="s">
        <v>11</v>
      </c>
      <c r="C26" s="34"/>
      <c r="D26" s="52">
        <f>+IF('O1'!B18&lt;&gt;"", IF((1+OUT_1_Check!$Q$4)*SUM('O1'!B14:B17)&lt;'O1'!B18,1,IF((1-OUT_1_Check!$Q$4)*SUM('O1'!B14:B17)&gt;'O1'!B18,1,0)),IF(SUM('O1'!B14:B17)&lt;&gt;0,1,0))</f>
        <v>0</v>
      </c>
      <c r="E26" s="52">
        <f>+IF('O1'!D18&lt;&gt;"", IF((1+OUT_1_Check!$Q$4)*SUM('O1'!D14:D17)&lt;'O1'!D18,1,IF((1-OUT_1_Check!$Q$4)*SUM('O1'!D14:D17)&gt;'O1'!D18,1,0)),IF(SUM('O1'!D14:D17)&lt;&gt;0,1,0))</f>
        <v>0</v>
      </c>
      <c r="F26" s="52">
        <f>+IF('O1'!E18&lt;&gt;"", IF((1+OUT_1_Check!$Q$4)*SUM('O1'!E14:E17)&lt;'O1'!E18,1,IF((1-OUT_1_Check!$Q$4)*SUM('O1'!E14:E17)&gt;'O1'!E18,1,0)),IF(SUM('O1'!E14:E17)&lt;&gt;0,1,0))</f>
        <v>0</v>
      </c>
      <c r="G26" s="52">
        <f>+IF('O1'!F18&lt;&gt;"", IF((1+OUT_1_Check!$Q$4)*SUM('O1'!F14:F17)&lt;'O1'!F18,1,IF((1-OUT_1_Check!$Q$4)*SUM('O1'!F14:F17)&gt;'O1'!F18,1,0)),IF(SUM('O1'!F14:F17)&lt;&gt;0,1,0))</f>
        <v>0</v>
      </c>
      <c r="H26" s="52">
        <f>+IF('O1'!G18&lt;&gt;"", IF((1+OUT_1_Check!$Q$4)*SUM('O1'!G14:G17)&lt;'O1'!G18,1,IF((1-OUT_1_Check!$Q$4)*SUM('O1'!G14:G17)&gt;'O1'!G18,1,0)),IF(SUM('O1'!G14:G17)&lt;&gt;0,1,0))</f>
        <v>0</v>
      </c>
      <c r="I26" s="52">
        <f>+IF('O1'!H18&lt;&gt;"", IF((1+OUT_1_Check!$Q$4)*SUM('O1'!H14:H17)&lt;'O1'!H18,1,IF((1-OUT_1_Check!$Q$4)*SUM('O1'!H14:H17)&gt;'O1'!H18,1,0)),IF(SUM('O1'!H14:H17)&lt;&gt;0,1,0))</f>
        <v>0</v>
      </c>
      <c r="J26" s="52">
        <f>+IF('O1'!I18&lt;&gt;"", IF((1+OUT_1_Check!$Q$4)*SUM('O1'!I14:I17)&lt;'O1'!I18,1,IF((1-OUT_1_Check!$Q$4)*SUM('O1'!I14:I17)&gt;'O1'!I18,1,0)),IF(SUM('O1'!I14:I17)&lt;&gt;0,1,0))</f>
        <v>0</v>
      </c>
      <c r="K26" s="52">
        <f>+IF('O1'!K18&lt;&gt;"", IF((1+OUT_1_Check!$Q$4)*SUM('O1'!K14:K17)&lt;'O1'!K18,1,IF((1-OUT_1_Check!$Q$4)*SUM('O1'!K14:K17)&gt;'O1'!K18,1,0)),IF(SUM('O1'!K14:K17)&lt;&gt;0,1,0))</f>
        <v>0</v>
      </c>
      <c r="L26" s="52">
        <f>+IF('O1'!L18&lt;&gt;"", IF((1+OUT_1_Check!$Q$4)*SUM('O1'!L14:L17)&lt;'O1'!L18,1,IF((1-OUT_1_Check!$Q$4)*SUM('O1'!L14:L17)&gt;'O1'!L18,1,0)),IF(SUM('O1'!L14:L17)&lt;&gt;0,1,0))</f>
        <v>0</v>
      </c>
      <c r="M26" s="52">
        <f>+IF('O1'!M18&lt;&gt;"", IF((1+OUT_1_Check!$Q$4)*SUM('O1'!M14:M17)&lt;'O1'!M18,1,IF((1-OUT_1_Check!$Q$4)*SUM('O1'!M14:M17)&gt;'O1'!M18,1,0)),IF(SUM('O1'!M14:M17)&lt;&gt;0,1,0))</f>
        <v>0</v>
      </c>
      <c r="N26" s="52">
        <f>+IF('O1'!O18&lt;&gt;"", IF((1+OUT_1_Check!$Q$4)*SUM('O1'!O14:O17)&lt;'O1'!O18,1,IF((1-OUT_1_Check!$Q$4)*SUM('O1'!O14:O17)&gt;'O1'!O18,1,0)),IF(SUM('O1'!O14:O17)&lt;&gt;0,1,0))</f>
        <v>0</v>
      </c>
      <c r="O26" s="52">
        <f>+IF('O1'!P18&lt;&gt;"", IF((1+OUT_1_Check!$Q$4)*SUM('O1'!P14:P17)&lt;'O1'!P18,1,IF((1-OUT_1_Check!$Q$4)*SUM('O1'!P14:P17)&gt;'O1'!P18,1,0)),IF(SUM('O1'!P14:P17)&lt;&gt;0,1,0))</f>
        <v>0</v>
      </c>
      <c r="P26" s="52">
        <f>+IF('O1'!Q18&lt;&gt;"", IF((1+OUT_1_Check!$Q$4)*SUM('O1'!Q14:Q17)&lt;'O1'!Q18,1,IF((1-OUT_1_Check!$Q$4)*SUM('O1'!Q14:Q17)&gt;'O1'!Q18,1,0)),IF(SUM('O1'!Q14:Q17)&lt;&gt;0,1,0))</f>
        <v>0</v>
      </c>
      <c r="Q26" s="52">
        <f>+IF('O1'!R18&lt;&gt;"", IF((1+OUT_1_Check!$Q$4)*SUM('O1'!R14:R17)&lt;'O1'!R18,1,IF((1-OUT_1_Check!$Q$4)*SUM('O1'!R14:R17)&gt;'O1'!R18,1,0)),IF(SUM('O1'!R14:R17)&lt;&gt;0,1,0))</f>
        <v>0</v>
      </c>
      <c r="R26" s="52">
        <f>+IF('O1'!S18&lt;&gt;"", IF((1+OUT_1_Check!$Q$4)*SUM('O1'!S14:S17)&lt;'O1'!S18,1,IF((1-OUT_1_Check!$Q$4)*SUM('O1'!S14:S17)&gt;'O1'!S18,1,0)),IF(SUM('O1'!S14:S17)&lt;&gt;0,1,0))</f>
        <v>0</v>
      </c>
      <c r="S26" s="52" t="e">
        <f>+IF('O1'!#REF!&lt;&gt;"", IF((1+OUT_1_Check!$Q$4)*SUM('O1'!#REF!)&lt;'O1'!#REF!,1,IF((1-OUT_1_Check!$Q$4)*SUM('O1'!#REF!)&gt;'O1'!#REF!,1,0)),IF(SUM('O1'!#REF!)&lt;&gt;0,1,0))</f>
        <v>#REF!</v>
      </c>
      <c r="T26" s="52">
        <f>+IF('O1'!T18&lt;&gt;"", IF((1+OUT_1_Check!$Q$4)*SUM('O1'!T14:T17)&lt;'O1'!T18,1,IF((1-OUT_1_Check!$Q$4)*SUM('O1'!T14:T17)&gt;'O1'!T18,1,0)),IF(SUM('O1'!T14:T17)&lt;&gt;0,1,0))</f>
        <v>0</v>
      </c>
      <c r="U26" s="52">
        <f>+IF('O1'!U18&lt;&gt;"", IF((1+OUT_1_Check!$Q$4)*SUM('O1'!U14:U17)&lt;'O1'!U18,1,IF((1-OUT_1_Check!$Q$4)*SUM('O1'!U14:U17)&gt;'O1'!U18,1,0)),IF(SUM('O1'!U14:U17)&lt;&gt;0,1,0))</f>
        <v>0</v>
      </c>
      <c r="V26" s="52">
        <f>+IF('O1'!V18&lt;&gt;"", IF((1+OUT_1_Check!$Q$4)*SUM('O1'!V14:V17)&lt;'O1'!V18,1,IF((1-OUT_1_Check!$Q$4)*SUM('O1'!V14:V17)&gt;'O1'!V18,1,0)),IF(SUM('O1'!V14:V17)&lt;&gt;0,1,0))</f>
        <v>0</v>
      </c>
      <c r="W26" s="52">
        <f>+IF('O1'!W18&lt;&gt;"", IF((1+OUT_1_Check!$Q$4)*SUM('O1'!W14:W17)&lt;'O1'!W18,1,IF((1-OUT_1_Check!$Q$4)*SUM('O1'!W14:W17)&gt;'O1'!W18,1,0)),IF(SUM('O1'!W14:W17)&lt;&gt;0,1,0))</f>
        <v>0</v>
      </c>
      <c r="X26" s="52" t="e">
        <f>+IF('O1'!#REF!&lt;&gt;"", IF((1+OUT_1_Check!$Q$4)*SUM('O1'!#REF!)&lt;'O1'!#REF!,1,IF((1-OUT_1_Check!$Q$4)*SUM('O1'!#REF!)&gt;'O1'!#REF!,1,0)),IF(SUM('O1'!#REF!)&lt;&gt;0,1,0))</f>
        <v>#REF!</v>
      </c>
      <c r="Y26" s="52" t="e">
        <f>+IF('O1'!#REF!&lt;&gt;"", IF((1+OUT_1_Check!$Q$4)*SUM('O1'!#REF!)&lt;'O1'!#REF!,1,IF((1-OUT_1_Check!$Q$4)*SUM('O1'!#REF!)&gt;'O1'!#REF!,1,0)),IF(SUM('O1'!#REF!)&lt;&gt;0,1,0))</f>
        <v>#REF!</v>
      </c>
      <c r="Z26" s="52">
        <f>+IF('O1'!X18&lt;&gt;"", IF((1+OUT_1_Check!$Q$4)*SUM('O1'!X14:X17)&lt;'O1'!X18,1,IF((1-OUT_1_Check!$Q$4)*SUM('O1'!X14:X17)&gt;'O1'!X18,1,0)),IF(SUM('O1'!X14:X17)&lt;&gt;0,1,0))</f>
        <v>0</v>
      </c>
      <c r="AA26" s="52">
        <f>+IF('O1'!Y18&lt;&gt;"", IF((1+OUT_1_Check!$Q$4)*SUM('O1'!Y14:Y17)&lt;'O1'!Y18,1,IF((1-OUT_1_Check!$Q$4)*SUM('O1'!Y14:Y17)&gt;'O1'!Y18,1,0)),IF(SUM('O1'!Y14:Y17)&lt;&gt;0,1,0))</f>
        <v>0</v>
      </c>
      <c r="AB26" s="52">
        <f>+IF('O1'!Z18&lt;&gt;"", IF((1+OUT_1_Check!$Q$4)*SUM('O1'!Z14:Z17)&lt;'O1'!Z18,1,IF((1-OUT_1_Check!$Q$4)*SUM('O1'!Z14:Z17)&gt;'O1'!Z18,1,0)),IF(SUM('O1'!Z14:Z17)&lt;&gt;0,1,0))</f>
        <v>0</v>
      </c>
      <c r="AC26" s="52">
        <f>+IF('O1'!AA18&lt;&gt;"", IF((1+OUT_1_Check!$Q$4)*SUM('O1'!AA14:AA17)&lt;'O1'!AA18,1,IF((1-OUT_1_Check!$Q$4)*SUM('O1'!AA14:AA17)&gt;'O1'!AA18,1,0)),IF(SUM('O1'!AA14:AA17)&lt;&gt;0,1,0))</f>
        <v>0</v>
      </c>
      <c r="AD26" s="52">
        <f>+IF('O1'!AB18&lt;&gt;"", IF((1+OUT_1_Check!$Q$4)*SUM('O1'!AB14:AB17)&lt;'O1'!AB18,1,IF((1-OUT_1_Check!$Q$4)*SUM('O1'!AB14:AB17)&gt;'O1'!AB18,1,0)),IF(SUM('O1'!AB14:AB17)&lt;&gt;0,1,0))</f>
        <v>0</v>
      </c>
      <c r="AE26" s="52">
        <f>+IF('O1'!AC18&lt;&gt;"", IF((1+OUT_1_Check!$Q$4)*SUM('O1'!AC14:AC17)&lt;'O1'!AC18,1,IF((1-OUT_1_Check!$Q$4)*SUM('O1'!AC14:AC17)&gt;'O1'!AC18,1,0)),IF(SUM('O1'!AC14:AC17)&lt;&gt;0,1,0))</f>
        <v>0</v>
      </c>
      <c r="AF26" s="52">
        <f>+IF('O1'!AD18&lt;&gt;"", IF((1+OUT_1_Check!$Q$4)*SUM('O1'!AD14:AD17)&lt;'O1'!AD18,1,IF((1-OUT_1_Check!$Q$4)*SUM('O1'!AD14:AD17)&gt;'O1'!AD18,1,0)),IF(SUM('O1'!AD14:AD17)&lt;&gt;0,1,0))</f>
        <v>0</v>
      </c>
      <c r="AG26" s="52">
        <f>+IF('O1'!AE18&lt;&gt;"", IF((1+OUT_1_Check!$Q$4)*SUM('O1'!AE14:AE17)&lt;'O1'!AE18,1,IF((1-OUT_1_Check!$Q$4)*SUM('O1'!AE14:AE17)&gt;'O1'!AE18,1,0)),IF(SUM('O1'!AE14:AE17)&lt;&gt;0,1,0))</f>
        <v>0</v>
      </c>
      <c r="AH26" s="52">
        <f>+IF('O1'!AF18&lt;&gt;"", IF((1+OUT_1_Check!$Q$4)*SUM('O1'!AF14:AF17)&lt;'O1'!AF18,1,IF((1-OUT_1_Check!$Q$4)*SUM('O1'!AF14:AF17)&gt;'O1'!AF18,1,0)),IF(SUM('O1'!AF14:AF17)&lt;&gt;0,1,0))</f>
        <v>0</v>
      </c>
      <c r="AI26" s="52">
        <f>+IF('O1'!AG18&lt;&gt;"", IF((1+OUT_1_Check!$Q$4)*SUM('O1'!AG14:AG17)&lt;'O1'!AG18,1,IF((1-OUT_1_Check!$Q$4)*SUM('O1'!AG14:AG17)&gt;'O1'!AG18,1,0)),IF(SUM('O1'!AG14:AG17)&lt;&gt;0,1,0))</f>
        <v>0</v>
      </c>
      <c r="AJ26" s="52">
        <f>+IF('O1'!AH18&lt;&gt;"", IF((1+OUT_1_Check!$Q$4)*SUM('O1'!AH14:AH17)&lt;'O1'!AH18,1,IF((1-OUT_1_Check!$Q$4)*SUM('O1'!AH14:AH17)&gt;'O1'!AH18,1,0)),IF(SUM('O1'!AH14:AH17)&lt;&gt;0,1,0))</f>
        <v>0</v>
      </c>
      <c r="AK26" s="52">
        <f>+IF('O1'!AI18&lt;&gt;"", IF((1+OUT_1_Check!$Q$4)*SUM('O1'!AI14:AI17)&lt;'O1'!AI18,1,IF((1-OUT_1_Check!$Q$4)*SUM('O1'!AI14:AI17)&gt;'O1'!AI18,1,0)),IF(SUM('O1'!AI14:AI17)&lt;&gt;0,1,0))</f>
        <v>0</v>
      </c>
      <c r="AL26" s="52">
        <f>+IF('O1'!AJ18&lt;&gt;"", IF((1+OUT_1_Check!$Q$4)*SUM('O1'!AJ14:AJ17)&lt;'O1'!AJ18,1,IF((1-OUT_1_Check!$Q$4)*SUM('O1'!AJ14:AJ17)&gt;'O1'!AJ18,1,0)),IF(SUM('O1'!AJ14:AJ17)&lt;&gt;0,1,0))</f>
        <v>0</v>
      </c>
      <c r="AM26" s="52" t="e">
        <f>+IF('O1'!#REF!&lt;&gt;"", IF((1+OUT_1_Check!$Q$4)*SUM('O1'!#REF!)&lt;'O1'!#REF!,1,IF((1-OUT_1_Check!$Q$4)*SUM('O1'!#REF!)&gt;'O1'!#REF!,1,0)),IF(SUM('O1'!#REF!)&lt;&gt;0,1,0))</f>
        <v>#REF!</v>
      </c>
      <c r="AN26" s="52">
        <f>+IF('O1'!AK18&lt;&gt;"", IF((1+OUT_1_Check!$Q$4)*SUM('O1'!AK14:AK17)&lt;'O1'!AK18,1,IF((1-OUT_1_Check!$Q$4)*SUM('O1'!AK14:AK17)&gt;'O1'!AK18,1,0)),IF(SUM('O1'!AK14:AK17)&lt;&gt;0,1,0))</f>
        <v>0</v>
      </c>
      <c r="AO26" s="52">
        <f>+IF('O1'!AL18&lt;&gt;"", IF((1+OUT_1_Check!$Q$4)*SUM('O1'!AL14:AL17)&lt;'O1'!AL18,1,IF((1-OUT_1_Check!$Q$4)*SUM('O1'!AL14:AL17)&gt;'O1'!AL18,1,0)),IF(SUM('O1'!AL14:AL17)&lt;&gt;0,1,0))</f>
        <v>0</v>
      </c>
      <c r="AP26" s="52">
        <f>+IF('O1'!AM18&lt;&gt;"", IF((1+OUT_1_Check!$Q$4)*SUM('O1'!AM14:AM17)&lt;'O1'!AM18,1,IF((1-OUT_1_Check!$Q$4)*SUM('O1'!AM14:AM17)&gt;'O1'!AM18,1,0)),IF(SUM('O1'!AM14:AM17)&lt;&gt;0,1,0))</f>
        <v>0</v>
      </c>
      <c r="AQ26" s="52">
        <f>+IF('O1'!AN18&lt;&gt;"", IF((1+OUT_1_Check!$Q$4)*SUM('O1'!AN14:AN17)&lt;'O1'!AN18,1,IF((1-OUT_1_Check!$Q$4)*SUM('O1'!AN14:AN17)&gt;'O1'!AN18,1,0)),IF(SUM('O1'!AN14:AN17)&lt;&gt;0,1,0))</f>
        <v>0</v>
      </c>
      <c r="AR26" s="52">
        <f>+IF('O1'!AO18&lt;&gt;"", IF((1+OUT_1_Check!$Q$4)*SUM('O1'!AO14:AO17)&lt;'O1'!AO18,1,IF((1-OUT_1_Check!$Q$4)*SUM('O1'!AO14:AO17)&gt;'O1'!AO18,1,0)),IF(SUM('O1'!AO14:AO17)&lt;&gt;0,1,0))</f>
        <v>0</v>
      </c>
      <c r="AS26" s="62">
        <f>+IF('O1'!AP18&lt;&gt;"",IF((1+OUT_1_Check!$Q$4)*SUM('O1'!B18:AO18)&lt;2*'O1'!AP18,1,IF((1-OUT_1_Check!$Q$4)*SUM('O1'!B18:AO18)&gt;2*'O1'!AP18,1,0)),IF(SUM('O1'!B18:AO18)&lt;&gt;0,1,0))</f>
        <v>0</v>
      </c>
    </row>
    <row r="27" spans="1:66" s="31" customFormat="1" ht="18" customHeight="1">
      <c r="A27" s="27"/>
      <c r="B27" s="29"/>
      <c r="C27" s="29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22"/>
      <c r="AU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s="31" customFormat="1" ht="18" customHeight="1">
      <c r="A28" s="39"/>
      <c r="B28" s="28" t="s">
        <v>95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22"/>
      <c r="AU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s="31" customFormat="1" ht="18" customHeight="1">
      <c r="A29" s="39"/>
      <c r="B29" s="28" t="s">
        <v>12</v>
      </c>
      <c r="C29" s="2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22"/>
      <c r="AU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s="22" customFormat="1" ht="18" customHeight="1">
      <c r="A30" s="39"/>
      <c r="B30" s="33" t="s">
        <v>106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62">
        <f>+IF('O1'!AP21&lt;&gt;"",IF((1+OUT_1_Check!$Q$4)*SUM('O1'!B21:AO21)&lt;2*'O1'!AP21,1,IF((1-OUT_1_Check!$Q$4)*SUM('O1'!B21:AO21)&gt;2*'O1'!AP21,1,0)),IF(SUM('O1'!B21:AO21)&lt;&gt;0,1,0))</f>
        <v>0</v>
      </c>
      <c r="AV30" s="31"/>
    </row>
    <row r="31" spans="1:66" s="22" customFormat="1" ht="18" customHeight="1">
      <c r="A31" s="32"/>
      <c r="B31" s="33" t="s">
        <v>107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62">
        <f>+IF('O1'!AP23&lt;&gt;"",IF((1+OUT_1_Check!$Q$4)*SUM('O1'!B23:AO23)&lt;2*'O1'!AP23,1,IF((1-OUT_1_Check!$Q$4)*SUM('O1'!B23:AO23)&gt;2*'O1'!AP23,1,0)),IF(SUM('O1'!B23:AO23)&lt;&gt;0,1,0))</f>
        <v>0</v>
      </c>
      <c r="AV31" s="31"/>
    </row>
    <row r="32" spans="1:66" s="22" customFormat="1" ht="18" customHeight="1">
      <c r="A32" s="27"/>
      <c r="B32" s="33" t="s">
        <v>108</v>
      </c>
      <c r="C32" s="34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62">
        <f>+IF('O1'!AP24&lt;&gt;"",IF((1+OUT_1_Check!$Q$4)*SUM('O1'!B24:AO24)&lt;2*'O1'!AP24,1,IF((1-OUT_1_Check!$Q$4)*SUM('O1'!B24:AO24)&gt;2*'O1'!AP24,1,0)),IF(SUM('O1'!B24:AO24)&lt;&gt;0,1,0))</f>
        <v>0</v>
      </c>
      <c r="AV32" s="31"/>
    </row>
    <row r="33" spans="1:66" s="31" customFormat="1" ht="18" customHeight="1">
      <c r="A33" s="39"/>
      <c r="B33" s="34" t="s">
        <v>11</v>
      </c>
      <c r="C33" s="34"/>
      <c r="D33" s="52">
        <f>+IF('O1'!B25&lt;&gt;"", IF((1+OUT_1_Check!$Q$4)*SUM('O1'!B21:B24)&lt;'O1'!B25,1,IF((1-OUT_1_Check!$Q$4)*SUM('O1'!B21:B24)&gt;'O1'!B25,1,0)),IF(SUM('O1'!B21:B24)&lt;&gt;0,1,0))</f>
        <v>0</v>
      </c>
      <c r="E33" s="52">
        <f>+IF('O1'!D25&lt;&gt;"", IF((1+OUT_1_Check!$Q$4)*SUM('O1'!D21:D24)&lt;'O1'!D25,1,IF((1-OUT_1_Check!$Q$4)*SUM('O1'!D21:D24)&gt;'O1'!D25,1,0)),IF(SUM('O1'!D21:D24)&lt;&gt;0,1,0))</f>
        <v>0</v>
      </c>
      <c r="F33" s="52">
        <f>+IF('O1'!E25&lt;&gt;"", IF((1+OUT_1_Check!$Q$4)*SUM('O1'!E21:E24)&lt;'O1'!E25,1,IF((1-OUT_1_Check!$Q$4)*SUM('O1'!E21:E24)&gt;'O1'!E25,1,0)),IF(SUM('O1'!E21:E24)&lt;&gt;0,1,0))</f>
        <v>0</v>
      </c>
      <c r="G33" s="52">
        <f>+IF('O1'!F25&lt;&gt;"", IF((1+OUT_1_Check!$Q$4)*SUM('O1'!F21:F24)&lt;'O1'!F25,1,IF((1-OUT_1_Check!$Q$4)*SUM('O1'!F21:F24)&gt;'O1'!F25,1,0)),IF(SUM('O1'!F21:F24)&lt;&gt;0,1,0))</f>
        <v>0</v>
      </c>
      <c r="H33" s="52">
        <f>+IF('O1'!G25&lt;&gt;"", IF((1+OUT_1_Check!$Q$4)*SUM('O1'!G21:G24)&lt;'O1'!G25,1,IF((1-OUT_1_Check!$Q$4)*SUM('O1'!G21:G24)&gt;'O1'!G25,1,0)),IF(SUM('O1'!G21:G24)&lt;&gt;0,1,0))</f>
        <v>0</v>
      </c>
      <c r="I33" s="52">
        <f>+IF('O1'!H25&lt;&gt;"", IF((1+OUT_1_Check!$Q$4)*SUM('O1'!H21:H24)&lt;'O1'!H25,1,IF((1-OUT_1_Check!$Q$4)*SUM('O1'!H21:H24)&gt;'O1'!H25,1,0)),IF(SUM('O1'!H21:H24)&lt;&gt;0,1,0))</f>
        <v>0</v>
      </c>
      <c r="J33" s="52">
        <f>+IF('O1'!I25&lt;&gt;"", IF((1+OUT_1_Check!$Q$4)*SUM('O1'!I21:I24)&lt;'O1'!I25,1,IF((1-OUT_1_Check!$Q$4)*SUM('O1'!I21:I24)&gt;'O1'!I25,1,0)),IF(SUM('O1'!I21:I24)&lt;&gt;0,1,0))</f>
        <v>0</v>
      </c>
      <c r="K33" s="52">
        <f>+IF('O1'!K25&lt;&gt;"", IF((1+OUT_1_Check!$Q$4)*SUM('O1'!K21:K24)&lt;'O1'!K25,1,IF((1-OUT_1_Check!$Q$4)*SUM('O1'!K21:K24)&gt;'O1'!K25,1,0)),IF(SUM('O1'!K21:K24)&lt;&gt;0,1,0))</f>
        <v>0</v>
      </c>
      <c r="L33" s="52">
        <f>+IF('O1'!L25&lt;&gt;"", IF((1+OUT_1_Check!$Q$4)*SUM('O1'!L21:L24)&lt;'O1'!L25,1,IF((1-OUT_1_Check!$Q$4)*SUM('O1'!L21:L24)&gt;'O1'!L25,1,0)),IF(SUM('O1'!L21:L24)&lt;&gt;0,1,0))</f>
        <v>0</v>
      </c>
      <c r="M33" s="52">
        <f>+IF('O1'!M25&lt;&gt;"", IF((1+OUT_1_Check!$Q$4)*SUM('O1'!M21:M24)&lt;'O1'!M25,1,IF((1-OUT_1_Check!$Q$4)*SUM('O1'!M21:M24)&gt;'O1'!M25,1,0)),IF(SUM('O1'!M21:M24)&lt;&gt;0,1,0))</f>
        <v>0</v>
      </c>
      <c r="N33" s="52">
        <f>+IF('O1'!O25&lt;&gt;"", IF((1+OUT_1_Check!$Q$4)*SUM('O1'!O21:O24)&lt;'O1'!O25,1,IF((1-OUT_1_Check!$Q$4)*SUM('O1'!O21:O24)&gt;'O1'!O25,1,0)),IF(SUM('O1'!O21:O24)&lt;&gt;0,1,0))</f>
        <v>0</v>
      </c>
      <c r="O33" s="52">
        <f>+IF('O1'!P25&lt;&gt;"", IF((1+OUT_1_Check!$Q$4)*SUM('O1'!P21:P24)&lt;'O1'!P25,1,IF((1-OUT_1_Check!$Q$4)*SUM('O1'!P21:P24)&gt;'O1'!P25,1,0)),IF(SUM('O1'!P21:P24)&lt;&gt;0,1,0))</f>
        <v>0</v>
      </c>
      <c r="P33" s="52">
        <f>+IF('O1'!Q25&lt;&gt;"", IF((1+OUT_1_Check!$Q$4)*SUM('O1'!Q21:Q24)&lt;'O1'!Q25,1,IF((1-OUT_1_Check!$Q$4)*SUM('O1'!Q21:Q24)&gt;'O1'!Q25,1,0)),IF(SUM('O1'!Q21:Q24)&lt;&gt;0,1,0))</f>
        <v>0</v>
      </c>
      <c r="Q33" s="52">
        <f>+IF('O1'!R25&lt;&gt;"", IF((1+OUT_1_Check!$Q$4)*SUM('O1'!R21:R24)&lt;'O1'!R25,1,IF((1-OUT_1_Check!$Q$4)*SUM('O1'!R21:R24)&gt;'O1'!R25,1,0)),IF(SUM('O1'!R21:R24)&lt;&gt;0,1,0))</f>
        <v>0</v>
      </c>
      <c r="R33" s="52">
        <f>+IF('O1'!S25&lt;&gt;"", IF((1+OUT_1_Check!$Q$4)*SUM('O1'!S21:S24)&lt;'O1'!S25,1,IF((1-OUT_1_Check!$Q$4)*SUM('O1'!S21:S24)&gt;'O1'!S25,1,0)),IF(SUM('O1'!S21:S24)&lt;&gt;0,1,0))</f>
        <v>0</v>
      </c>
      <c r="S33" s="52" t="e">
        <f>+IF('O1'!#REF!&lt;&gt;"", IF((1+OUT_1_Check!$Q$4)*SUM('O1'!#REF!)&lt;'O1'!#REF!,1,IF((1-OUT_1_Check!$Q$4)*SUM('O1'!#REF!)&gt;'O1'!#REF!,1,0)),IF(SUM('O1'!#REF!)&lt;&gt;0,1,0))</f>
        <v>#REF!</v>
      </c>
      <c r="T33" s="52">
        <f>+IF('O1'!T25&lt;&gt;"", IF((1+OUT_1_Check!$Q$4)*SUM('O1'!T21:T24)&lt;'O1'!T25,1,IF((1-OUT_1_Check!$Q$4)*SUM('O1'!T21:T24)&gt;'O1'!T25,1,0)),IF(SUM('O1'!T21:T24)&lt;&gt;0,1,0))</f>
        <v>0</v>
      </c>
      <c r="U33" s="52">
        <f>+IF('O1'!U25&lt;&gt;"", IF((1+OUT_1_Check!$Q$4)*SUM('O1'!U21:U24)&lt;'O1'!U25,1,IF((1-OUT_1_Check!$Q$4)*SUM('O1'!U21:U24)&gt;'O1'!U25,1,0)),IF(SUM('O1'!U21:U24)&lt;&gt;0,1,0))</f>
        <v>0</v>
      </c>
      <c r="V33" s="52">
        <f>+IF('O1'!V25&lt;&gt;"", IF((1+OUT_1_Check!$Q$4)*SUM('O1'!V21:V24)&lt;'O1'!V25,1,IF((1-OUT_1_Check!$Q$4)*SUM('O1'!V21:V24)&gt;'O1'!V25,1,0)),IF(SUM('O1'!V21:V24)&lt;&gt;0,1,0))</f>
        <v>0</v>
      </c>
      <c r="W33" s="52">
        <f>+IF('O1'!W25&lt;&gt;"", IF((1+OUT_1_Check!$Q$4)*SUM('O1'!W21:W24)&lt;'O1'!W25,1,IF((1-OUT_1_Check!$Q$4)*SUM('O1'!W21:W24)&gt;'O1'!W25,1,0)),IF(SUM('O1'!W21:W24)&lt;&gt;0,1,0))</f>
        <v>0</v>
      </c>
      <c r="X33" s="52" t="e">
        <f>+IF('O1'!#REF!&lt;&gt;"", IF((1+OUT_1_Check!$Q$4)*SUM('O1'!#REF!)&lt;'O1'!#REF!,1,IF((1-OUT_1_Check!$Q$4)*SUM('O1'!#REF!)&gt;'O1'!#REF!,1,0)),IF(SUM('O1'!#REF!)&lt;&gt;0,1,0))</f>
        <v>#REF!</v>
      </c>
      <c r="Y33" s="52" t="e">
        <f>+IF('O1'!#REF!&lt;&gt;"", IF((1+OUT_1_Check!$Q$4)*SUM('O1'!#REF!)&lt;'O1'!#REF!,1,IF((1-OUT_1_Check!$Q$4)*SUM('O1'!#REF!)&gt;'O1'!#REF!,1,0)),IF(SUM('O1'!#REF!)&lt;&gt;0,1,0))</f>
        <v>#REF!</v>
      </c>
      <c r="Z33" s="52">
        <f>+IF('O1'!X25&lt;&gt;"", IF((1+OUT_1_Check!$Q$4)*SUM('O1'!X21:X24)&lt;'O1'!X25,1,IF((1-OUT_1_Check!$Q$4)*SUM('O1'!X21:X24)&gt;'O1'!X25,1,0)),IF(SUM('O1'!X21:X24)&lt;&gt;0,1,0))</f>
        <v>0</v>
      </c>
      <c r="AA33" s="52">
        <f>+IF('O1'!Y25&lt;&gt;"", IF((1+OUT_1_Check!$Q$4)*SUM('O1'!Y21:Y24)&lt;'O1'!Y25,1,IF((1-OUT_1_Check!$Q$4)*SUM('O1'!Y21:Y24)&gt;'O1'!Y25,1,0)),IF(SUM('O1'!Y21:Y24)&lt;&gt;0,1,0))</f>
        <v>0</v>
      </c>
      <c r="AB33" s="52">
        <f>+IF('O1'!Z25&lt;&gt;"", IF((1+OUT_1_Check!$Q$4)*SUM('O1'!Z21:Z24)&lt;'O1'!Z25,1,IF((1-OUT_1_Check!$Q$4)*SUM('O1'!Z21:Z24)&gt;'O1'!Z25,1,0)),IF(SUM('O1'!Z21:Z24)&lt;&gt;0,1,0))</f>
        <v>0</v>
      </c>
      <c r="AC33" s="52">
        <f>+IF('O1'!AA25&lt;&gt;"", IF((1+OUT_1_Check!$Q$4)*SUM('O1'!AA21:AA24)&lt;'O1'!AA25,1,IF((1-OUT_1_Check!$Q$4)*SUM('O1'!AA21:AA24)&gt;'O1'!AA25,1,0)),IF(SUM('O1'!AA21:AA24)&lt;&gt;0,1,0))</f>
        <v>0</v>
      </c>
      <c r="AD33" s="52">
        <f>+IF('O1'!AB25&lt;&gt;"", IF((1+OUT_1_Check!$Q$4)*SUM('O1'!AB21:AB24)&lt;'O1'!AB25,1,IF((1-OUT_1_Check!$Q$4)*SUM('O1'!AB21:AB24)&gt;'O1'!AB25,1,0)),IF(SUM('O1'!AB21:AB24)&lt;&gt;0,1,0))</f>
        <v>0</v>
      </c>
      <c r="AE33" s="52">
        <f>+IF('O1'!AC25&lt;&gt;"", IF((1+OUT_1_Check!$Q$4)*SUM('O1'!AC21:AC24)&lt;'O1'!AC25,1,IF((1-OUT_1_Check!$Q$4)*SUM('O1'!AC21:AC24)&gt;'O1'!AC25,1,0)),IF(SUM('O1'!AC21:AC24)&lt;&gt;0,1,0))</f>
        <v>0</v>
      </c>
      <c r="AF33" s="52">
        <f>+IF('O1'!AD25&lt;&gt;"", IF((1+OUT_1_Check!$Q$4)*SUM('O1'!AD21:AD24)&lt;'O1'!AD25,1,IF((1-OUT_1_Check!$Q$4)*SUM('O1'!AD21:AD24)&gt;'O1'!AD25,1,0)),IF(SUM('O1'!AD21:AD24)&lt;&gt;0,1,0))</f>
        <v>0</v>
      </c>
      <c r="AG33" s="52">
        <f>+IF('O1'!AE25&lt;&gt;"", IF((1+OUT_1_Check!$Q$4)*SUM('O1'!AE21:AE24)&lt;'O1'!AE25,1,IF((1-OUT_1_Check!$Q$4)*SUM('O1'!AE21:AE24)&gt;'O1'!AE25,1,0)),IF(SUM('O1'!AE21:AE24)&lt;&gt;0,1,0))</f>
        <v>0</v>
      </c>
      <c r="AH33" s="52">
        <f>+IF('O1'!AF25&lt;&gt;"", IF((1+OUT_1_Check!$Q$4)*SUM('O1'!AF21:AF24)&lt;'O1'!AF25,1,IF((1-OUT_1_Check!$Q$4)*SUM('O1'!AF21:AF24)&gt;'O1'!AF25,1,0)),IF(SUM('O1'!AF21:AF24)&lt;&gt;0,1,0))</f>
        <v>0</v>
      </c>
      <c r="AI33" s="52">
        <f>+IF('O1'!AG25&lt;&gt;"", IF((1+OUT_1_Check!$Q$4)*SUM('O1'!AG21:AG24)&lt;'O1'!AG25,1,IF((1-OUT_1_Check!$Q$4)*SUM('O1'!AG21:AG24)&gt;'O1'!AG25,1,0)),IF(SUM('O1'!AG21:AG24)&lt;&gt;0,1,0))</f>
        <v>0</v>
      </c>
      <c r="AJ33" s="52">
        <f>+IF('O1'!AH25&lt;&gt;"", IF((1+OUT_1_Check!$Q$4)*SUM('O1'!AH21:AH24)&lt;'O1'!AH25,1,IF((1-OUT_1_Check!$Q$4)*SUM('O1'!AH21:AH24)&gt;'O1'!AH25,1,0)),IF(SUM('O1'!AH21:AH24)&lt;&gt;0,1,0))</f>
        <v>0</v>
      </c>
      <c r="AK33" s="52">
        <f>+IF('O1'!AI25&lt;&gt;"", IF((1+OUT_1_Check!$Q$4)*SUM('O1'!AI21:AI24)&lt;'O1'!AI25,1,IF((1-OUT_1_Check!$Q$4)*SUM('O1'!AI21:AI24)&gt;'O1'!AI25,1,0)),IF(SUM('O1'!AI21:AI24)&lt;&gt;0,1,0))</f>
        <v>0</v>
      </c>
      <c r="AL33" s="52">
        <f>+IF('O1'!AJ25&lt;&gt;"", IF((1+OUT_1_Check!$Q$4)*SUM('O1'!AJ21:AJ24)&lt;'O1'!AJ25,1,IF((1-OUT_1_Check!$Q$4)*SUM('O1'!AJ21:AJ24)&gt;'O1'!AJ25,1,0)),IF(SUM('O1'!AJ21:AJ24)&lt;&gt;0,1,0))</f>
        <v>0</v>
      </c>
      <c r="AM33" s="52" t="e">
        <f>+IF('O1'!#REF!&lt;&gt;"", IF((1+OUT_1_Check!$Q$4)*SUM('O1'!#REF!)&lt;'O1'!#REF!,1,IF((1-OUT_1_Check!$Q$4)*SUM('O1'!#REF!)&gt;'O1'!#REF!,1,0)),IF(SUM('O1'!#REF!)&lt;&gt;0,1,0))</f>
        <v>#REF!</v>
      </c>
      <c r="AN33" s="52">
        <f>+IF('O1'!AK25&lt;&gt;"", IF((1+OUT_1_Check!$Q$4)*SUM('O1'!AK21:AK24)&lt;'O1'!AK25,1,IF((1-OUT_1_Check!$Q$4)*SUM('O1'!AK21:AK24)&gt;'O1'!AK25,1,0)),IF(SUM('O1'!AK21:AK24)&lt;&gt;0,1,0))</f>
        <v>0</v>
      </c>
      <c r="AO33" s="52">
        <f>+IF('O1'!AL25&lt;&gt;"", IF((1+OUT_1_Check!$Q$4)*SUM('O1'!AL21:AL24)&lt;'O1'!AL25,1,IF((1-OUT_1_Check!$Q$4)*SUM('O1'!AL21:AL24)&gt;'O1'!AL25,1,0)),IF(SUM('O1'!AL21:AL24)&lt;&gt;0,1,0))</f>
        <v>0</v>
      </c>
      <c r="AP33" s="52">
        <f>+IF('O1'!AM25&lt;&gt;"", IF((1+OUT_1_Check!$Q$4)*SUM('O1'!AM21:AM24)&lt;'O1'!AM25,1,IF((1-OUT_1_Check!$Q$4)*SUM('O1'!AM21:AM24)&gt;'O1'!AM25,1,0)),IF(SUM('O1'!AM21:AM24)&lt;&gt;0,1,0))</f>
        <v>0</v>
      </c>
      <c r="AQ33" s="52">
        <f>+IF('O1'!AN25&lt;&gt;"", IF((1+OUT_1_Check!$Q$4)*SUM('O1'!AN21:AN24)&lt;'O1'!AN25,1,IF((1-OUT_1_Check!$Q$4)*SUM('O1'!AN21:AN24)&gt;'O1'!AN25,1,0)),IF(SUM('O1'!AN21:AN24)&lt;&gt;0,1,0))</f>
        <v>0</v>
      </c>
      <c r="AR33" s="52">
        <f>+IF('O1'!AO25&lt;&gt;"", IF((1+OUT_1_Check!$Q$4)*SUM('O1'!AO21:AO24)&lt;'O1'!AO25,1,IF((1-OUT_1_Check!$Q$4)*SUM('O1'!AO21:AO24)&gt;'O1'!AO25,1,0)),IF(SUM('O1'!AO21:AO24)&lt;&gt;0,1,0))</f>
        <v>0</v>
      </c>
      <c r="AS33" s="62">
        <f>+IF('O1'!AP25&lt;&gt;"",IF((1+OUT_1_Check!$Q$4)*SUM('O1'!B25:AO25)&lt;2*'O1'!AP25,1,IF((1-OUT_1_Check!$Q$4)*SUM('O1'!B25:AO25)&gt;2*'O1'!AP25,1,0)),IF(SUM('O1'!B25:AO25)&lt;&gt;0,1,0))</f>
        <v>0</v>
      </c>
      <c r="AT33" s="22"/>
      <c r="AU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s="22" customFormat="1" ht="18" customHeight="1">
      <c r="A34" s="32"/>
      <c r="B34" s="34" t="s">
        <v>22</v>
      </c>
      <c r="C34" s="3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65" t="e">
        <f>+IF('O1'!#REF!&lt;&gt;"",IF('O1'!#REF!&lt;'O1'!AP25,1,0),IF('O1'!AP25&lt;&gt;0,1,0))</f>
        <v>#REF!</v>
      </c>
      <c r="AV34" s="31"/>
    </row>
    <row r="35" spans="1:66" s="31" customFormat="1" ht="18" customHeight="1">
      <c r="A35" s="39"/>
      <c r="B35" s="40"/>
      <c r="C35" s="4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22"/>
      <c r="AU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s="31" customFormat="1" ht="18" customHeight="1">
      <c r="A36" s="32"/>
      <c r="B36" s="28" t="s">
        <v>13</v>
      </c>
      <c r="C36" s="29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22"/>
      <c r="AU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</row>
    <row r="37" spans="1:66" s="22" customFormat="1" ht="18" customHeight="1">
      <c r="A37" s="32"/>
      <c r="B37" s="33" t="s">
        <v>106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62">
        <f>+IF('O1'!AP27&lt;&gt;"",IF((1+OUT_1_Check!$Q$4)*SUM('O1'!B27:AO27)&lt;2*'O1'!AP27,1,IF((1-OUT_1_Check!$Q$4)*SUM('O1'!B27:AO27)&gt;2*'O1'!AP27,1,0)),IF(SUM('O1'!B27:AO27)&lt;&gt;0,1,0))</f>
        <v>0</v>
      </c>
      <c r="AV37" s="31"/>
    </row>
    <row r="38" spans="1:66" s="22" customFormat="1" ht="18" customHeight="1">
      <c r="A38" s="32"/>
      <c r="B38" s="33" t="s">
        <v>107</v>
      </c>
      <c r="C38" s="3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62">
        <f>+IF('O1'!AP29&lt;&gt;"",IF((1+OUT_1_Check!$Q$4)*SUM('O1'!B29:AO29)&lt;2*'O1'!AP29,1,IF((1-OUT_1_Check!$Q$4)*SUM('O1'!B29:AO29)&gt;2*'O1'!AP29,1,0)),IF(SUM('O1'!B29:AO29)&lt;&gt;0,1,0))</f>
        <v>0</v>
      </c>
      <c r="AV38" s="31"/>
    </row>
    <row r="39" spans="1:66" s="22" customFormat="1" ht="18" customHeight="1">
      <c r="A39" s="27"/>
      <c r="B39" s="33" t="s">
        <v>108</v>
      </c>
      <c r="C39" s="3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62">
        <f>+IF('O1'!AP30&lt;&gt;"",IF((1+OUT_1_Check!$Q$4)*SUM('O1'!B30:AO30)&lt;2*'O1'!AP30,1,IF((1-OUT_1_Check!$Q$4)*SUM('O1'!B30:AO30)&gt;2*'O1'!AP30,1,0)),IF(SUM('O1'!B30:AO30)&lt;&gt;0,1,0))</f>
        <v>0</v>
      </c>
      <c r="AV39" s="31"/>
    </row>
    <row r="40" spans="1:66" s="22" customFormat="1" ht="18" customHeight="1">
      <c r="A40" s="32"/>
      <c r="B40" s="34" t="s">
        <v>11</v>
      </c>
      <c r="C40" s="34"/>
      <c r="D40" s="52">
        <f>+IF('O1'!B31&lt;&gt;"", IF((1+OUT_1_Check!$Q$4)*SUM('O1'!B27:B30)&lt;'O1'!B31,1,IF((1-OUT_1_Check!$Q$4)*SUM('O1'!B27:B30)&gt;'O1'!B31,1,0)),IF(SUM('O1'!B27:B30)&lt;&gt;0,1,0))</f>
        <v>0</v>
      </c>
      <c r="E40" s="52">
        <f>+IF('O1'!D31&lt;&gt;"", IF((1+OUT_1_Check!$Q$4)*SUM('O1'!D27:D30)&lt;'O1'!D31,1,IF((1-OUT_1_Check!$Q$4)*SUM('O1'!D27:D30)&gt;'O1'!D31,1,0)),IF(SUM('O1'!D27:D30)&lt;&gt;0,1,0))</f>
        <v>0</v>
      </c>
      <c r="F40" s="52">
        <f>+IF('O1'!E31&lt;&gt;"", IF((1+OUT_1_Check!$Q$4)*SUM('O1'!E27:E30)&lt;'O1'!E31,1,IF((1-OUT_1_Check!$Q$4)*SUM('O1'!E27:E30)&gt;'O1'!E31,1,0)),IF(SUM('O1'!E27:E30)&lt;&gt;0,1,0))</f>
        <v>0</v>
      </c>
      <c r="G40" s="52">
        <f>+IF('O1'!F31&lt;&gt;"", IF((1+OUT_1_Check!$Q$4)*SUM('O1'!F27:F30)&lt;'O1'!F31,1,IF((1-OUT_1_Check!$Q$4)*SUM('O1'!F27:F30)&gt;'O1'!F31,1,0)),IF(SUM('O1'!F27:F30)&lt;&gt;0,1,0))</f>
        <v>0</v>
      </c>
      <c r="H40" s="52">
        <f>+IF('O1'!G31&lt;&gt;"", IF((1+OUT_1_Check!$Q$4)*SUM('O1'!G27:G30)&lt;'O1'!G31,1,IF((1-OUT_1_Check!$Q$4)*SUM('O1'!G27:G30)&gt;'O1'!G31,1,0)),IF(SUM('O1'!G27:G30)&lt;&gt;0,1,0))</f>
        <v>0</v>
      </c>
      <c r="I40" s="52">
        <f>+IF('O1'!H31&lt;&gt;"", IF((1+OUT_1_Check!$Q$4)*SUM('O1'!H27:H30)&lt;'O1'!H31,1,IF((1-OUT_1_Check!$Q$4)*SUM('O1'!H27:H30)&gt;'O1'!H31,1,0)),IF(SUM('O1'!H27:H30)&lt;&gt;0,1,0))</f>
        <v>0</v>
      </c>
      <c r="J40" s="52">
        <f>+IF('O1'!I31&lt;&gt;"", IF((1+OUT_1_Check!$Q$4)*SUM('O1'!I27:I30)&lt;'O1'!I31,1,IF((1-OUT_1_Check!$Q$4)*SUM('O1'!I27:I30)&gt;'O1'!I31,1,0)),IF(SUM('O1'!I27:I30)&lt;&gt;0,1,0))</f>
        <v>0</v>
      </c>
      <c r="K40" s="52">
        <f>+IF('O1'!K31&lt;&gt;"", IF((1+OUT_1_Check!$Q$4)*SUM('O1'!K27:K30)&lt;'O1'!K31,1,IF((1-OUT_1_Check!$Q$4)*SUM('O1'!K27:K30)&gt;'O1'!K31,1,0)),IF(SUM('O1'!K27:K30)&lt;&gt;0,1,0))</f>
        <v>0</v>
      </c>
      <c r="L40" s="52">
        <f>+IF('O1'!L31&lt;&gt;"", IF((1+OUT_1_Check!$Q$4)*SUM('O1'!L27:L30)&lt;'O1'!L31,1,IF((1-OUT_1_Check!$Q$4)*SUM('O1'!L27:L30)&gt;'O1'!L31,1,0)),IF(SUM('O1'!L27:L30)&lt;&gt;0,1,0))</f>
        <v>0</v>
      </c>
      <c r="M40" s="52">
        <f>+IF('O1'!M31&lt;&gt;"", IF((1+OUT_1_Check!$Q$4)*SUM('O1'!M27:M30)&lt;'O1'!M31,1,IF((1-OUT_1_Check!$Q$4)*SUM('O1'!M27:M30)&gt;'O1'!M31,1,0)),IF(SUM('O1'!M27:M30)&lt;&gt;0,1,0))</f>
        <v>0</v>
      </c>
      <c r="N40" s="52">
        <f>+IF('O1'!O31&lt;&gt;"", IF((1+OUT_1_Check!$Q$4)*SUM('O1'!O27:O30)&lt;'O1'!O31,1,IF((1-OUT_1_Check!$Q$4)*SUM('O1'!O27:O30)&gt;'O1'!O31,1,0)),IF(SUM('O1'!O27:O30)&lt;&gt;0,1,0))</f>
        <v>0</v>
      </c>
      <c r="O40" s="52">
        <f>+IF('O1'!P31&lt;&gt;"", IF((1+OUT_1_Check!$Q$4)*SUM('O1'!P27:P30)&lt;'O1'!P31,1,IF((1-OUT_1_Check!$Q$4)*SUM('O1'!P27:P30)&gt;'O1'!P31,1,0)),IF(SUM('O1'!P27:P30)&lt;&gt;0,1,0))</f>
        <v>0</v>
      </c>
      <c r="P40" s="52">
        <f>+IF('O1'!Q31&lt;&gt;"", IF((1+OUT_1_Check!$Q$4)*SUM('O1'!Q27:Q30)&lt;'O1'!Q31,1,IF((1-OUT_1_Check!$Q$4)*SUM('O1'!Q27:Q30)&gt;'O1'!Q31,1,0)),IF(SUM('O1'!Q27:Q30)&lt;&gt;0,1,0))</f>
        <v>0</v>
      </c>
      <c r="Q40" s="52">
        <f>+IF('O1'!R31&lt;&gt;"", IF((1+OUT_1_Check!$Q$4)*SUM('O1'!R27:R30)&lt;'O1'!R31,1,IF((1-OUT_1_Check!$Q$4)*SUM('O1'!R27:R30)&gt;'O1'!R31,1,0)),IF(SUM('O1'!R27:R30)&lt;&gt;0,1,0))</f>
        <v>0</v>
      </c>
      <c r="R40" s="52">
        <f>+IF('O1'!S31&lt;&gt;"", IF((1+OUT_1_Check!$Q$4)*SUM('O1'!S27:S30)&lt;'O1'!S31,1,IF((1-OUT_1_Check!$Q$4)*SUM('O1'!S27:S30)&gt;'O1'!S31,1,0)),IF(SUM('O1'!S27:S30)&lt;&gt;0,1,0))</f>
        <v>0</v>
      </c>
      <c r="S40" s="52" t="e">
        <f>+IF('O1'!#REF!&lt;&gt;"", IF((1+OUT_1_Check!$Q$4)*SUM('O1'!#REF!)&lt;'O1'!#REF!,1,IF((1-OUT_1_Check!$Q$4)*SUM('O1'!#REF!)&gt;'O1'!#REF!,1,0)),IF(SUM('O1'!#REF!)&lt;&gt;0,1,0))</f>
        <v>#REF!</v>
      </c>
      <c r="T40" s="52">
        <f>+IF('O1'!T31&lt;&gt;"", IF((1+OUT_1_Check!$Q$4)*SUM('O1'!T27:T30)&lt;'O1'!T31,1,IF((1-OUT_1_Check!$Q$4)*SUM('O1'!T27:T30)&gt;'O1'!T31,1,0)),IF(SUM('O1'!T27:T30)&lt;&gt;0,1,0))</f>
        <v>0</v>
      </c>
      <c r="U40" s="52">
        <f>+IF('O1'!U31&lt;&gt;"", IF((1+OUT_1_Check!$Q$4)*SUM('O1'!U27:U30)&lt;'O1'!U31,1,IF((1-OUT_1_Check!$Q$4)*SUM('O1'!U27:U30)&gt;'O1'!U31,1,0)),IF(SUM('O1'!U27:U30)&lt;&gt;0,1,0))</f>
        <v>0</v>
      </c>
      <c r="V40" s="52">
        <f>+IF('O1'!V31&lt;&gt;"", IF((1+OUT_1_Check!$Q$4)*SUM('O1'!V27:V30)&lt;'O1'!V31,1,IF((1-OUT_1_Check!$Q$4)*SUM('O1'!V27:V30)&gt;'O1'!V31,1,0)),IF(SUM('O1'!V27:V30)&lt;&gt;0,1,0))</f>
        <v>0</v>
      </c>
      <c r="W40" s="52">
        <f>+IF('O1'!W31&lt;&gt;"", IF((1+OUT_1_Check!$Q$4)*SUM('O1'!W27:W30)&lt;'O1'!W31,1,IF((1-OUT_1_Check!$Q$4)*SUM('O1'!W27:W30)&gt;'O1'!W31,1,0)),IF(SUM('O1'!W27:W30)&lt;&gt;0,1,0))</f>
        <v>0</v>
      </c>
      <c r="X40" s="52" t="e">
        <f>+IF('O1'!#REF!&lt;&gt;"", IF((1+OUT_1_Check!$Q$4)*SUM('O1'!#REF!)&lt;'O1'!#REF!,1,IF((1-OUT_1_Check!$Q$4)*SUM('O1'!#REF!)&gt;'O1'!#REF!,1,0)),IF(SUM('O1'!#REF!)&lt;&gt;0,1,0))</f>
        <v>#REF!</v>
      </c>
      <c r="Y40" s="52" t="e">
        <f>+IF('O1'!#REF!&lt;&gt;"", IF((1+OUT_1_Check!$Q$4)*SUM('O1'!#REF!)&lt;'O1'!#REF!,1,IF((1-OUT_1_Check!$Q$4)*SUM('O1'!#REF!)&gt;'O1'!#REF!,1,0)),IF(SUM('O1'!#REF!)&lt;&gt;0,1,0))</f>
        <v>#REF!</v>
      </c>
      <c r="Z40" s="52">
        <f>+IF('O1'!X31&lt;&gt;"", IF((1+OUT_1_Check!$Q$4)*SUM('O1'!X27:X30)&lt;'O1'!X31,1,IF((1-OUT_1_Check!$Q$4)*SUM('O1'!X27:X30)&gt;'O1'!X31,1,0)),IF(SUM('O1'!X27:X30)&lt;&gt;0,1,0))</f>
        <v>0</v>
      </c>
      <c r="AA40" s="52">
        <f>+IF('O1'!Y31&lt;&gt;"", IF((1+OUT_1_Check!$Q$4)*SUM('O1'!Y27:Y30)&lt;'O1'!Y31,1,IF((1-OUT_1_Check!$Q$4)*SUM('O1'!Y27:Y30)&gt;'O1'!Y31,1,0)),IF(SUM('O1'!Y27:Y30)&lt;&gt;0,1,0))</f>
        <v>0</v>
      </c>
      <c r="AB40" s="52">
        <f>+IF('O1'!Z31&lt;&gt;"", IF((1+OUT_1_Check!$Q$4)*SUM('O1'!Z27:Z30)&lt;'O1'!Z31,1,IF((1-OUT_1_Check!$Q$4)*SUM('O1'!Z27:Z30)&gt;'O1'!Z31,1,0)),IF(SUM('O1'!Z27:Z30)&lt;&gt;0,1,0))</f>
        <v>0</v>
      </c>
      <c r="AC40" s="52">
        <f>+IF('O1'!AA31&lt;&gt;"", IF((1+OUT_1_Check!$Q$4)*SUM('O1'!AA27:AA30)&lt;'O1'!AA31,1,IF((1-OUT_1_Check!$Q$4)*SUM('O1'!AA27:AA30)&gt;'O1'!AA31,1,0)),IF(SUM('O1'!AA27:AA30)&lt;&gt;0,1,0))</f>
        <v>0</v>
      </c>
      <c r="AD40" s="52">
        <f>+IF('O1'!AB31&lt;&gt;"", IF((1+OUT_1_Check!$Q$4)*SUM('O1'!AB27:AB30)&lt;'O1'!AB31,1,IF((1-OUT_1_Check!$Q$4)*SUM('O1'!AB27:AB30)&gt;'O1'!AB31,1,0)),IF(SUM('O1'!AB27:AB30)&lt;&gt;0,1,0))</f>
        <v>0</v>
      </c>
      <c r="AE40" s="52">
        <f>+IF('O1'!AC31&lt;&gt;"", IF((1+OUT_1_Check!$Q$4)*SUM('O1'!AC27:AC30)&lt;'O1'!AC31,1,IF((1-OUT_1_Check!$Q$4)*SUM('O1'!AC27:AC30)&gt;'O1'!AC31,1,0)),IF(SUM('O1'!AC27:AC30)&lt;&gt;0,1,0))</f>
        <v>0</v>
      </c>
      <c r="AF40" s="52">
        <f>+IF('O1'!AD31&lt;&gt;"", IF((1+OUT_1_Check!$Q$4)*SUM('O1'!AD27:AD30)&lt;'O1'!AD31,1,IF((1-OUT_1_Check!$Q$4)*SUM('O1'!AD27:AD30)&gt;'O1'!AD31,1,0)),IF(SUM('O1'!AD27:AD30)&lt;&gt;0,1,0))</f>
        <v>0</v>
      </c>
      <c r="AG40" s="52">
        <f>+IF('O1'!AE31&lt;&gt;"", IF((1+OUT_1_Check!$Q$4)*SUM('O1'!AE27:AE30)&lt;'O1'!AE31,1,IF((1-OUT_1_Check!$Q$4)*SUM('O1'!AE27:AE30)&gt;'O1'!AE31,1,0)),IF(SUM('O1'!AE27:AE30)&lt;&gt;0,1,0))</f>
        <v>0</v>
      </c>
      <c r="AH40" s="52">
        <f>+IF('O1'!AF31&lt;&gt;"", IF((1+OUT_1_Check!$Q$4)*SUM('O1'!AF27:AF30)&lt;'O1'!AF31,1,IF((1-OUT_1_Check!$Q$4)*SUM('O1'!AF27:AF30)&gt;'O1'!AF31,1,0)),IF(SUM('O1'!AF27:AF30)&lt;&gt;0,1,0))</f>
        <v>0</v>
      </c>
      <c r="AI40" s="52">
        <f>+IF('O1'!AG31&lt;&gt;"", IF((1+OUT_1_Check!$Q$4)*SUM('O1'!AG27:AG30)&lt;'O1'!AG31,1,IF((1-OUT_1_Check!$Q$4)*SUM('O1'!AG27:AG30)&gt;'O1'!AG31,1,0)),IF(SUM('O1'!AG27:AG30)&lt;&gt;0,1,0))</f>
        <v>0</v>
      </c>
      <c r="AJ40" s="52">
        <f>+IF('O1'!AH31&lt;&gt;"", IF((1+OUT_1_Check!$Q$4)*SUM('O1'!AH27:AH30)&lt;'O1'!AH31,1,IF((1-OUT_1_Check!$Q$4)*SUM('O1'!AH27:AH30)&gt;'O1'!AH31,1,0)),IF(SUM('O1'!AH27:AH30)&lt;&gt;0,1,0))</f>
        <v>0</v>
      </c>
      <c r="AK40" s="52">
        <f>+IF('O1'!AI31&lt;&gt;"", IF((1+OUT_1_Check!$Q$4)*SUM('O1'!AI27:AI30)&lt;'O1'!AI31,1,IF((1-OUT_1_Check!$Q$4)*SUM('O1'!AI27:AI30)&gt;'O1'!AI31,1,0)),IF(SUM('O1'!AI27:AI30)&lt;&gt;0,1,0))</f>
        <v>0</v>
      </c>
      <c r="AL40" s="52">
        <f>+IF('O1'!AJ31&lt;&gt;"", IF((1+OUT_1_Check!$Q$4)*SUM('O1'!AJ27:AJ30)&lt;'O1'!AJ31,1,IF((1-OUT_1_Check!$Q$4)*SUM('O1'!AJ27:AJ30)&gt;'O1'!AJ31,1,0)),IF(SUM('O1'!AJ27:AJ30)&lt;&gt;0,1,0))</f>
        <v>0</v>
      </c>
      <c r="AM40" s="52" t="e">
        <f>+IF('O1'!#REF!&lt;&gt;"", IF((1+OUT_1_Check!$Q$4)*SUM('O1'!#REF!)&lt;'O1'!#REF!,1,IF((1-OUT_1_Check!$Q$4)*SUM('O1'!#REF!)&gt;'O1'!#REF!,1,0)),IF(SUM('O1'!#REF!)&lt;&gt;0,1,0))</f>
        <v>#REF!</v>
      </c>
      <c r="AN40" s="52">
        <f>+IF('O1'!AK31&lt;&gt;"", IF((1+OUT_1_Check!$Q$4)*SUM('O1'!AK27:AK30)&lt;'O1'!AK31,1,IF((1-OUT_1_Check!$Q$4)*SUM('O1'!AK27:AK30)&gt;'O1'!AK31,1,0)),IF(SUM('O1'!AK27:AK30)&lt;&gt;0,1,0))</f>
        <v>0</v>
      </c>
      <c r="AO40" s="52">
        <f>+IF('O1'!AL31&lt;&gt;"", IF((1+OUT_1_Check!$Q$4)*SUM('O1'!AL27:AL30)&lt;'O1'!AL31,1,IF((1-OUT_1_Check!$Q$4)*SUM('O1'!AL27:AL30)&gt;'O1'!AL31,1,0)),IF(SUM('O1'!AL27:AL30)&lt;&gt;0,1,0))</f>
        <v>0</v>
      </c>
      <c r="AP40" s="52">
        <f>+IF('O1'!AM31&lt;&gt;"", IF((1+OUT_1_Check!$Q$4)*SUM('O1'!AM27:AM30)&lt;'O1'!AM31,1,IF((1-OUT_1_Check!$Q$4)*SUM('O1'!AM27:AM30)&gt;'O1'!AM31,1,0)),IF(SUM('O1'!AM27:AM30)&lt;&gt;0,1,0))</f>
        <v>0</v>
      </c>
      <c r="AQ40" s="52">
        <f>+IF('O1'!AN31&lt;&gt;"", IF((1+OUT_1_Check!$Q$4)*SUM('O1'!AN27:AN30)&lt;'O1'!AN31,1,IF((1-OUT_1_Check!$Q$4)*SUM('O1'!AN27:AN30)&gt;'O1'!AN31,1,0)),IF(SUM('O1'!AN27:AN30)&lt;&gt;0,1,0))</f>
        <v>0</v>
      </c>
      <c r="AR40" s="52">
        <f>+IF('O1'!AO31&lt;&gt;"", IF((1+OUT_1_Check!$Q$4)*SUM('O1'!AO27:AO30)&lt;'O1'!AO31,1,IF((1-OUT_1_Check!$Q$4)*SUM('O1'!AO27:AO30)&gt;'O1'!AO31,1,0)),IF(SUM('O1'!AO27:AO30)&lt;&gt;0,1,0))</f>
        <v>0</v>
      </c>
      <c r="AS40" s="62">
        <f>+IF('O1'!AP31&lt;&gt;"",IF((1+OUT_1_Check!$Q$4)*SUM('O1'!B31:AO31)&lt;2*'O1'!AP31,1,IF((1-OUT_1_Check!$Q$4)*SUM('O1'!B31:AO31)&gt;2*'O1'!AP31,1,0)),IF(SUM('O1'!B31:AO31)&lt;&gt;0,1,0))</f>
        <v>0</v>
      </c>
      <c r="AV40" s="31"/>
    </row>
    <row r="41" spans="1:66" s="22" customFormat="1" ht="18" customHeight="1">
      <c r="A41" s="32"/>
      <c r="B41" s="34" t="s">
        <v>22</v>
      </c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65" t="e">
        <f>+IF('O1'!#REF!&lt;&gt;"",IF('O1'!#REF!&lt;'O1'!AP31,1,0),IF('O1'!AP31&lt;&gt;0,1,0))</f>
        <v>#REF!</v>
      </c>
      <c r="AV41" s="31"/>
    </row>
    <row r="42" spans="1:66" s="22" customFormat="1" ht="18" customHeight="1">
      <c r="A42" s="32"/>
      <c r="B42" s="34"/>
      <c r="C42" s="3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V42" s="31"/>
    </row>
    <row r="43" spans="1:66" s="22" customFormat="1" ht="18" customHeight="1">
      <c r="A43" s="32"/>
      <c r="B43" s="34" t="s">
        <v>14</v>
      </c>
      <c r="C43" s="34"/>
      <c r="D43" s="59">
        <f>+IF('O1'!B32&lt;&gt;"",IF((1+OUT_1_Check!$Q$4)*SUM('O1'!B31,'O1'!B25)&lt;'O1'!B32,1,IF((1-OUT_1_Check!$Q$4)*SUM('O1'!B31,'O1'!B25)&gt;'O1'!B32,1,0)),IF(SUM('O1'!B31,'O1'!B25)&lt;&gt;0,1,0))</f>
        <v>0</v>
      </c>
      <c r="E43" s="59">
        <f>+IF('O1'!D32&lt;&gt;"",IF((1+OUT_1_Check!$Q$4)*SUM('O1'!D31,'O1'!D25)&lt;'O1'!D32,1,IF((1-OUT_1_Check!$Q$4)*SUM('O1'!D31,'O1'!D25)&gt;'O1'!D32,1,0)),IF(SUM('O1'!D31,'O1'!D25)&lt;&gt;0,1,0))</f>
        <v>0</v>
      </c>
      <c r="F43" s="59">
        <f>+IF('O1'!E32&lt;&gt;"",IF((1+OUT_1_Check!$Q$4)*SUM('O1'!E31,'O1'!E25)&lt;'O1'!E32,1,IF((1-OUT_1_Check!$Q$4)*SUM('O1'!E31,'O1'!E25)&gt;'O1'!E32,1,0)),IF(SUM('O1'!E31,'O1'!E25)&lt;&gt;0,1,0))</f>
        <v>0</v>
      </c>
      <c r="G43" s="59">
        <f>+IF('O1'!F32&lt;&gt;"",IF((1+OUT_1_Check!$Q$4)*SUM('O1'!F31,'O1'!F25)&lt;'O1'!F32,1,IF((1-OUT_1_Check!$Q$4)*SUM('O1'!F31,'O1'!F25)&gt;'O1'!F32,1,0)),IF(SUM('O1'!F31,'O1'!F25)&lt;&gt;0,1,0))</f>
        <v>0</v>
      </c>
      <c r="H43" s="59">
        <f>+IF('O1'!G32&lt;&gt;"",IF((1+OUT_1_Check!$Q$4)*SUM('O1'!G31,'O1'!G25)&lt;'O1'!G32,1,IF((1-OUT_1_Check!$Q$4)*SUM('O1'!G31,'O1'!G25)&gt;'O1'!G32,1,0)),IF(SUM('O1'!G31,'O1'!G25)&lt;&gt;0,1,0))</f>
        <v>0</v>
      </c>
      <c r="I43" s="59">
        <f>+IF('O1'!H32&lt;&gt;"",IF((1+OUT_1_Check!$Q$4)*SUM('O1'!H31,'O1'!H25)&lt;'O1'!H32,1,IF((1-OUT_1_Check!$Q$4)*SUM('O1'!H31,'O1'!H25)&gt;'O1'!H32,1,0)),IF(SUM('O1'!H31,'O1'!H25)&lt;&gt;0,1,0))</f>
        <v>0</v>
      </c>
      <c r="J43" s="59">
        <f>+IF('O1'!I32&lt;&gt;"",IF((1+OUT_1_Check!$Q$4)*SUM('O1'!I31,'O1'!I25)&lt;'O1'!I32,1,IF((1-OUT_1_Check!$Q$4)*SUM('O1'!I31,'O1'!I25)&gt;'O1'!I32,1,0)),IF(SUM('O1'!I31,'O1'!I25)&lt;&gt;0,1,0))</f>
        <v>0</v>
      </c>
      <c r="K43" s="59">
        <f>+IF('O1'!K32&lt;&gt;"",IF((1+OUT_1_Check!$Q$4)*SUM('O1'!K31,'O1'!K25)&lt;'O1'!K32,1,IF((1-OUT_1_Check!$Q$4)*SUM('O1'!K31,'O1'!K25)&gt;'O1'!K32,1,0)),IF(SUM('O1'!K31,'O1'!K25)&lt;&gt;0,1,0))</f>
        <v>0</v>
      </c>
      <c r="L43" s="59">
        <f>+IF('O1'!L32&lt;&gt;"",IF((1+OUT_1_Check!$Q$4)*SUM('O1'!L31,'O1'!L25)&lt;'O1'!L32,1,IF((1-OUT_1_Check!$Q$4)*SUM('O1'!L31,'O1'!L25)&gt;'O1'!L32,1,0)),IF(SUM('O1'!L31,'O1'!L25)&lt;&gt;0,1,0))</f>
        <v>0</v>
      </c>
      <c r="M43" s="59">
        <f>+IF('O1'!M32&lt;&gt;"",IF((1+OUT_1_Check!$Q$4)*SUM('O1'!M31,'O1'!M25)&lt;'O1'!M32,1,IF((1-OUT_1_Check!$Q$4)*SUM('O1'!M31,'O1'!M25)&gt;'O1'!M32,1,0)),IF(SUM('O1'!M31,'O1'!M25)&lt;&gt;0,1,0))</f>
        <v>0</v>
      </c>
      <c r="N43" s="59">
        <f>+IF('O1'!O32&lt;&gt;"",IF((1+OUT_1_Check!$Q$4)*SUM('O1'!O31,'O1'!O25)&lt;'O1'!O32,1,IF((1-OUT_1_Check!$Q$4)*SUM('O1'!O31,'O1'!O25)&gt;'O1'!O32,1,0)),IF(SUM('O1'!O31,'O1'!O25)&lt;&gt;0,1,0))</f>
        <v>0</v>
      </c>
      <c r="O43" s="59">
        <f>+IF('O1'!P32&lt;&gt;"",IF((1+OUT_1_Check!$Q$4)*SUM('O1'!P31,'O1'!P25)&lt;'O1'!P32,1,IF((1-OUT_1_Check!$Q$4)*SUM('O1'!P31,'O1'!P25)&gt;'O1'!P32,1,0)),IF(SUM('O1'!P31,'O1'!P25)&lt;&gt;0,1,0))</f>
        <v>0</v>
      </c>
      <c r="P43" s="59">
        <f>+IF('O1'!Q32&lt;&gt;"",IF((1+OUT_1_Check!$Q$4)*SUM('O1'!Q31,'O1'!Q25)&lt;'O1'!Q32,1,IF((1-OUT_1_Check!$Q$4)*SUM('O1'!Q31,'O1'!Q25)&gt;'O1'!Q32,1,0)),IF(SUM('O1'!Q31,'O1'!Q25)&lt;&gt;0,1,0))</f>
        <v>0</v>
      </c>
      <c r="Q43" s="59">
        <f>+IF('O1'!R32&lt;&gt;"",IF((1+OUT_1_Check!$Q$4)*SUM('O1'!R31,'O1'!R25)&lt;'O1'!R32,1,IF((1-OUT_1_Check!$Q$4)*SUM('O1'!R31,'O1'!R25)&gt;'O1'!R32,1,0)),IF(SUM('O1'!R31,'O1'!R25)&lt;&gt;0,1,0))</f>
        <v>0</v>
      </c>
      <c r="R43" s="59">
        <f>+IF('O1'!S32&lt;&gt;"",IF((1+OUT_1_Check!$Q$4)*SUM('O1'!S31,'O1'!S25)&lt;'O1'!S32,1,IF((1-OUT_1_Check!$Q$4)*SUM('O1'!S31,'O1'!S25)&gt;'O1'!S32,1,0)),IF(SUM('O1'!S31,'O1'!S25)&lt;&gt;0,1,0))</f>
        <v>0</v>
      </c>
      <c r="S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T43" s="59">
        <f>+IF('O1'!T32&lt;&gt;"",IF((1+OUT_1_Check!$Q$4)*SUM('O1'!T31,'O1'!T25)&lt;'O1'!T32,1,IF((1-OUT_1_Check!$Q$4)*SUM('O1'!T31,'O1'!T25)&gt;'O1'!T32,1,0)),IF(SUM('O1'!T31,'O1'!T25)&lt;&gt;0,1,0))</f>
        <v>0</v>
      </c>
      <c r="U43" s="59">
        <f>+IF('O1'!U32&lt;&gt;"",IF((1+OUT_1_Check!$Q$4)*SUM('O1'!U31,'O1'!U25)&lt;'O1'!U32,1,IF((1-OUT_1_Check!$Q$4)*SUM('O1'!U31,'O1'!U25)&gt;'O1'!U32,1,0)),IF(SUM('O1'!U31,'O1'!U25)&lt;&gt;0,1,0))</f>
        <v>0</v>
      </c>
      <c r="V43" s="59">
        <f>+IF('O1'!V32&lt;&gt;"",IF((1+OUT_1_Check!$Q$4)*SUM('O1'!V31,'O1'!V25)&lt;'O1'!V32,1,IF((1-OUT_1_Check!$Q$4)*SUM('O1'!V31,'O1'!V25)&gt;'O1'!V32,1,0)),IF(SUM('O1'!V31,'O1'!V25)&lt;&gt;0,1,0))</f>
        <v>0</v>
      </c>
      <c r="W43" s="59">
        <f>+IF('O1'!W32&lt;&gt;"",IF((1+OUT_1_Check!$Q$4)*SUM('O1'!W31,'O1'!W25)&lt;'O1'!W32,1,IF((1-OUT_1_Check!$Q$4)*SUM('O1'!W31,'O1'!W25)&gt;'O1'!W32,1,0)),IF(SUM('O1'!W31,'O1'!W25)&lt;&gt;0,1,0))</f>
        <v>0</v>
      </c>
      <c r="X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Y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Z43" s="59">
        <f>+IF('O1'!X32&lt;&gt;"",IF((1+OUT_1_Check!$Q$4)*SUM('O1'!X31,'O1'!X25)&lt;'O1'!X32,1,IF((1-OUT_1_Check!$Q$4)*SUM('O1'!X31,'O1'!X25)&gt;'O1'!X32,1,0)),IF(SUM('O1'!X31,'O1'!X25)&lt;&gt;0,1,0))</f>
        <v>0</v>
      </c>
      <c r="AA43" s="59">
        <f>+IF('O1'!Y32&lt;&gt;"",IF((1+OUT_1_Check!$Q$4)*SUM('O1'!Y31,'O1'!Y25)&lt;'O1'!Y32,1,IF((1-OUT_1_Check!$Q$4)*SUM('O1'!Y31,'O1'!Y25)&gt;'O1'!Y32,1,0)),IF(SUM('O1'!Y31,'O1'!Y25)&lt;&gt;0,1,0))</f>
        <v>0</v>
      </c>
      <c r="AB43" s="59">
        <f>+IF('O1'!Z32&lt;&gt;"",IF((1+OUT_1_Check!$Q$4)*SUM('O1'!Z31,'O1'!Z25)&lt;'O1'!Z32,1,IF((1-OUT_1_Check!$Q$4)*SUM('O1'!Z31,'O1'!Z25)&gt;'O1'!Z32,1,0)),IF(SUM('O1'!Z31,'O1'!Z25)&lt;&gt;0,1,0))</f>
        <v>0</v>
      </c>
      <c r="AC43" s="59">
        <f>+IF('O1'!AA32&lt;&gt;"",IF((1+OUT_1_Check!$Q$4)*SUM('O1'!AA31,'O1'!AA25)&lt;'O1'!AA32,1,IF((1-OUT_1_Check!$Q$4)*SUM('O1'!AA31,'O1'!AA25)&gt;'O1'!AA32,1,0)),IF(SUM('O1'!AA31,'O1'!AA25)&lt;&gt;0,1,0))</f>
        <v>0</v>
      </c>
      <c r="AD43" s="59">
        <f>+IF('O1'!AB32&lt;&gt;"",IF((1+OUT_1_Check!$Q$4)*SUM('O1'!AB31,'O1'!AB25)&lt;'O1'!AB32,1,IF((1-OUT_1_Check!$Q$4)*SUM('O1'!AB31,'O1'!AB25)&gt;'O1'!AB32,1,0)),IF(SUM('O1'!AB31,'O1'!AB25)&lt;&gt;0,1,0))</f>
        <v>0</v>
      </c>
      <c r="AE43" s="59">
        <f>+IF('O1'!AC32&lt;&gt;"",IF((1+OUT_1_Check!$Q$4)*SUM('O1'!AC31,'O1'!AC25)&lt;'O1'!AC32,1,IF((1-OUT_1_Check!$Q$4)*SUM('O1'!AC31,'O1'!AC25)&gt;'O1'!AC32,1,0)),IF(SUM('O1'!AC31,'O1'!AC25)&lt;&gt;0,1,0))</f>
        <v>0</v>
      </c>
      <c r="AF43" s="59">
        <f>+IF('O1'!AD32&lt;&gt;"",IF((1+OUT_1_Check!$Q$4)*SUM('O1'!AD31,'O1'!AD25)&lt;'O1'!AD32,1,IF((1-OUT_1_Check!$Q$4)*SUM('O1'!AD31,'O1'!AD25)&gt;'O1'!AD32,1,0)),IF(SUM('O1'!AD31,'O1'!AD25)&lt;&gt;0,1,0))</f>
        <v>0</v>
      </c>
      <c r="AG43" s="59">
        <f>+IF('O1'!AE32&lt;&gt;"",IF((1+OUT_1_Check!$Q$4)*SUM('O1'!AE31,'O1'!AE25)&lt;'O1'!AE32,1,IF((1-OUT_1_Check!$Q$4)*SUM('O1'!AE31,'O1'!AE25)&gt;'O1'!AE32,1,0)),IF(SUM('O1'!AE31,'O1'!AE25)&lt;&gt;0,1,0))</f>
        <v>0</v>
      </c>
      <c r="AH43" s="59">
        <f>+IF('O1'!AF32&lt;&gt;"",IF((1+OUT_1_Check!$Q$4)*SUM('O1'!AF31,'O1'!AF25)&lt;'O1'!AF32,1,IF((1-OUT_1_Check!$Q$4)*SUM('O1'!AF31,'O1'!AF25)&gt;'O1'!AF32,1,0)),IF(SUM('O1'!AF31,'O1'!AF25)&lt;&gt;0,1,0))</f>
        <v>0</v>
      </c>
      <c r="AI43" s="59">
        <f>+IF('O1'!AG32&lt;&gt;"",IF((1+OUT_1_Check!$Q$4)*SUM('O1'!AG31,'O1'!AG25)&lt;'O1'!AG32,1,IF((1-OUT_1_Check!$Q$4)*SUM('O1'!AG31,'O1'!AG25)&gt;'O1'!AG32,1,0)),IF(SUM('O1'!AG31,'O1'!AG25)&lt;&gt;0,1,0))</f>
        <v>0</v>
      </c>
      <c r="AJ43" s="59">
        <f>+IF('O1'!AH32&lt;&gt;"",IF((1+OUT_1_Check!$Q$4)*SUM('O1'!AH31,'O1'!AH25)&lt;'O1'!AH32,1,IF((1-OUT_1_Check!$Q$4)*SUM('O1'!AH31,'O1'!AH25)&gt;'O1'!AH32,1,0)),IF(SUM('O1'!AH31,'O1'!AH25)&lt;&gt;0,1,0))</f>
        <v>0</v>
      </c>
      <c r="AK43" s="59">
        <f>+IF('O1'!AI32&lt;&gt;"",IF((1+OUT_1_Check!$Q$4)*SUM('O1'!AI31,'O1'!AI25)&lt;'O1'!AI32,1,IF((1-OUT_1_Check!$Q$4)*SUM('O1'!AI31,'O1'!AI25)&gt;'O1'!AI32,1,0)),IF(SUM('O1'!AI31,'O1'!AI25)&lt;&gt;0,1,0))</f>
        <v>0</v>
      </c>
      <c r="AL43" s="59">
        <f>+IF('O1'!AJ32&lt;&gt;"",IF((1+OUT_1_Check!$Q$4)*SUM('O1'!AJ31,'O1'!AJ25)&lt;'O1'!AJ32,1,IF((1-OUT_1_Check!$Q$4)*SUM('O1'!AJ31,'O1'!AJ25)&gt;'O1'!AJ32,1,0)),IF(SUM('O1'!AJ31,'O1'!AJ25)&lt;&gt;0,1,0))</f>
        <v>0</v>
      </c>
      <c r="AM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AN43" s="59">
        <f>+IF('O1'!AK32&lt;&gt;"",IF((1+OUT_1_Check!$Q$4)*SUM('O1'!AK31,'O1'!AK25)&lt;'O1'!AK32,1,IF((1-OUT_1_Check!$Q$4)*SUM('O1'!AK31,'O1'!AK25)&gt;'O1'!AK32,1,0)),IF(SUM('O1'!AK31,'O1'!AK25)&lt;&gt;0,1,0))</f>
        <v>0</v>
      </c>
      <c r="AO43" s="59">
        <f>+IF('O1'!AL32&lt;&gt;"",IF((1+OUT_1_Check!$Q$4)*SUM('O1'!AL31,'O1'!AL25)&lt;'O1'!AL32,1,IF((1-OUT_1_Check!$Q$4)*SUM('O1'!AL31,'O1'!AL25)&gt;'O1'!AL32,1,0)),IF(SUM('O1'!AL31,'O1'!AL25)&lt;&gt;0,1,0))</f>
        <v>0</v>
      </c>
      <c r="AP43" s="59">
        <f>+IF('O1'!AM32&lt;&gt;"",IF((1+OUT_1_Check!$Q$4)*SUM('O1'!AM31,'O1'!AM25)&lt;'O1'!AM32,1,IF((1-OUT_1_Check!$Q$4)*SUM('O1'!AM31,'O1'!AM25)&gt;'O1'!AM32,1,0)),IF(SUM('O1'!AM31,'O1'!AM25)&lt;&gt;0,1,0))</f>
        <v>0</v>
      </c>
      <c r="AQ43" s="59">
        <f>+IF('O1'!AN32&lt;&gt;"",IF((1+OUT_1_Check!$Q$4)*SUM('O1'!AN31,'O1'!AN25)&lt;'O1'!AN32,1,IF((1-OUT_1_Check!$Q$4)*SUM('O1'!AN31,'O1'!AN25)&gt;'O1'!AN32,1,0)),IF(SUM('O1'!AN31,'O1'!AN25)&lt;&gt;0,1,0))</f>
        <v>0</v>
      </c>
      <c r="AR43" s="59">
        <f>+IF('O1'!AO32&lt;&gt;"",IF((1+OUT_1_Check!$Q$4)*SUM('O1'!AO31,'O1'!AO25)&lt;'O1'!AO32,1,IF((1-OUT_1_Check!$Q$4)*SUM('O1'!AO31,'O1'!AO25)&gt;'O1'!AO32,1,0)),IF(SUM('O1'!AO31,'O1'!AO25)&lt;&gt;0,1,0))</f>
        <v>0</v>
      </c>
      <c r="AS43" s="62">
        <f>+IF('O1'!AP32&lt;&gt;"",IF((1+OUT_1_Check!$Q$4)*SUM('O1'!B32:AO32)&lt;2*'O1'!AP32,1,IF((1-OUT_1_Check!$Q$4)*SUM('O1'!B32:AO32)&gt;2*'O1'!AP32,1,0)),IF(SUM('O1'!B32:AO32)&lt;&gt;0,1,0))</f>
        <v>0</v>
      </c>
      <c r="AV43" s="31"/>
    </row>
    <row r="44" spans="1:66" s="22" customFormat="1" ht="18" customHeight="1">
      <c r="A44" s="32"/>
      <c r="B44" s="34"/>
      <c r="C44" s="3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V44" s="31"/>
    </row>
    <row r="45" spans="1:66" s="22" customFormat="1" ht="18" customHeight="1">
      <c r="A45" s="39"/>
      <c r="B45" s="41" t="s">
        <v>99</v>
      </c>
      <c r="C45" s="28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64"/>
      <c r="AV45" s="31"/>
    </row>
    <row r="46" spans="1:66" s="22" customFormat="1" ht="18" customHeight="1">
      <c r="A46" s="32"/>
      <c r="B46" s="34"/>
      <c r="C46" s="3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V46" s="31"/>
    </row>
    <row r="47" spans="1:66" s="22" customFormat="1" ht="18" customHeight="1">
      <c r="A47" s="32"/>
      <c r="B47" s="28" t="s">
        <v>15</v>
      </c>
      <c r="C47" s="28"/>
      <c r="D47" s="61" t="e">
        <f>+IF('O1'!B33&lt;&gt;"",IF((1+OUT_1_Check!$Q$4)*SUM('O1'!B12,'O1'!B18,'O1'!B32,'O1'!#REF!)&lt;'O1'!B33,1,IF((1-OUT_1_Check!$Q$4)*SUM('O1'!B12,'O1'!B18,'O1'!B32)&gt;'O1'!B33,1,0)),IF(SUM('O1'!B12,'O1'!B18,'O1'!B32)&lt;&gt;0,1,0))</f>
        <v>#REF!</v>
      </c>
      <c r="E47" s="61" t="e">
        <f>+IF('O1'!D33&lt;&gt;"",IF((1+OUT_1_Check!$Q$4)*SUM('O1'!D12,'O1'!D18,'O1'!D32,'O1'!#REF!)&lt;'O1'!D33,1,IF((1-OUT_1_Check!$Q$4)*SUM('O1'!D12,'O1'!D18,'O1'!D32)&gt;'O1'!D33,1,0)),IF(SUM('O1'!D12,'O1'!D18,'O1'!D32)&lt;&gt;0,1,0))</f>
        <v>#REF!</v>
      </c>
      <c r="F47" s="61" t="e">
        <f>+IF('O1'!E33&lt;&gt;"",IF((1+OUT_1_Check!$Q$4)*SUM('O1'!E12,'O1'!E18,'O1'!E32,'O1'!#REF!)&lt;'O1'!E33,1,IF((1-OUT_1_Check!$Q$4)*SUM('O1'!E12,'O1'!E18,'O1'!E32)&gt;'O1'!E33,1,0)),IF(SUM('O1'!E12,'O1'!E18,'O1'!E32)&lt;&gt;0,1,0))</f>
        <v>#REF!</v>
      </c>
      <c r="G47" s="61" t="e">
        <f>+IF('O1'!F33&lt;&gt;"",IF((1+OUT_1_Check!$Q$4)*SUM('O1'!F12,'O1'!F18,'O1'!F32,'O1'!#REF!)&lt;'O1'!F33,1,IF((1-OUT_1_Check!$Q$4)*SUM('O1'!F12,'O1'!F18,'O1'!F32)&gt;'O1'!F33,1,0)),IF(SUM('O1'!F12,'O1'!F18,'O1'!F32)&lt;&gt;0,1,0))</f>
        <v>#REF!</v>
      </c>
      <c r="H47" s="61" t="e">
        <f>+IF('O1'!G33&lt;&gt;"",IF((1+OUT_1_Check!$Q$4)*SUM('O1'!G12,'O1'!G18,'O1'!G32,'O1'!#REF!)&lt;'O1'!G33,1,IF((1-OUT_1_Check!$Q$4)*SUM('O1'!G12,'O1'!G18,'O1'!G32)&gt;'O1'!G33,1,0)),IF(SUM('O1'!G12,'O1'!G18,'O1'!G32)&lt;&gt;0,1,0))</f>
        <v>#REF!</v>
      </c>
      <c r="I47" s="61" t="e">
        <f>+IF('O1'!H33&lt;&gt;"",IF((1+OUT_1_Check!$Q$4)*SUM('O1'!H12,'O1'!H18,'O1'!H32,'O1'!#REF!)&lt;'O1'!H33,1,IF((1-OUT_1_Check!$Q$4)*SUM('O1'!H12,'O1'!H18,'O1'!H32)&gt;'O1'!H33,1,0)),IF(SUM('O1'!H12,'O1'!H18,'O1'!H32)&lt;&gt;0,1,0))</f>
        <v>#REF!</v>
      </c>
      <c r="J47" s="61" t="e">
        <f>+IF('O1'!I33&lt;&gt;"",IF((1+OUT_1_Check!$Q$4)*SUM('O1'!I12,'O1'!I18,'O1'!I32,'O1'!#REF!)&lt;'O1'!I33,1,IF((1-OUT_1_Check!$Q$4)*SUM('O1'!I12,'O1'!I18,'O1'!I32)&gt;'O1'!I33,1,0)),IF(SUM('O1'!I12,'O1'!I18,'O1'!I32)&lt;&gt;0,1,0))</f>
        <v>#REF!</v>
      </c>
      <c r="K47" s="61" t="e">
        <f>+IF('O1'!K33&lt;&gt;"",IF((1+OUT_1_Check!$Q$4)*SUM('O1'!K12,'O1'!K18,'O1'!K32,'O1'!#REF!)&lt;'O1'!K33,1,IF((1-OUT_1_Check!$Q$4)*SUM('O1'!K12,'O1'!K18,'O1'!K32)&gt;'O1'!K33,1,0)),IF(SUM('O1'!K12,'O1'!K18,'O1'!K32)&lt;&gt;0,1,0))</f>
        <v>#REF!</v>
      </c>
      <c r="L47" s="61" t="e">
        <f>+IF('O1'!L33&lt;&gt;"",IF((1+OUT_1_Check!$Q$4)*SUM('O1'!L12,'O1'!L18,'O1'!L32,'O1'!#REF!)&lt;'O1'!L33,1,IF((1-OUT_1_Check!$Q$4)*SUM('O1'!L12,'O1'!L18,'O1'!L32)&gt;'O1'!L33,1,0)),IF(SUM('O1'!L12,'O1'!L18,'O1'!L32)&lt;&gt;0,1,0))</f>
        <v>#REF!</v>
      </c>
      <c r="M47" s="61" t="e">
        <f>+IF('O1'!M33&lt;&gt;"",IF((1+OUT_1_Check!$Q$4)*SUM('O1'!M12,'O1'!M18,'O1'!M32,'O1'!#REF!)&lt;'O1'!M33,1,IF((1-OUT_1_Check!$Q$4)*SUM('O1'!M12,'O1'!M18,'O1'!M32)&gt;'O1'!M33,1,0)),IF(SUM('O1'!M12,'O1'!M18,'O1'!M32)&lt;&gt;0,1,0))</f>
        <v>#REF!</v>
      </c>
      <c r="N47" s="61" t="e">
        <f>+IF('O1'!O33&lt;&gt;"",IF((1+OUT_1_Check!$Q$4)*SUM('O1'!O12,'O1'!O18,'O1'!O32,'O1'!#REF!)&lt;'O1'!O33,1,IF((1-OUT_1_Check!$Q$4)*SUM('O1'!O12,'O1'!O18,'O1'!O32)&gt;'O1'!O33,1,0)),IF(SUM('O1'!O12,'O1'!O18,'O1'!O32)&lt;&gt;0,1,0))</f>
        <v>#REF!</v>
      </c>
      <c r="O47" s="61" t="e">
        <f>+IF('O1'!P33&lt;&gt;"",IF((1+OUT_1_Check!$Q$4)*SUM('O1'!P12,'O1'!P18,'O1'!P32,'O1'!#REF!)&lt;'O1'!P33,1,IF((1-OUT_1_Check!$Q$4)*SUM('O1'!P12,'O1'!P18,'O1'!P32)&gt;'O1'!P33,1,0)),IF(SUM('O1'!P12,'O1'!P18,'O1'!P32)&lt;&gt;0,1,0))</f>
        <v>#REF!</v>
      </c>
      <c r="P47" s="61" t="e">
        <f>+IF('O1'!Q33&lt;&gt;"",IF((1+OUT_1_Check!$Q$4)*SUM('O1'!Q12,'O1'!Q18,'O1'!Q32,'O1'!#REF!)&lt;'O1'!Q33,1,IF((1-OUT_1_Check!$Q$4)*SUM('O1'!Q12,'O1'!Q18,'O1'!Q32)&gt;'O1'!Q33,1,0)),IF(SUM('O1'!Q12,'O1'!Q18,'O1'!Q32)&lt;&gt;0,1,0))</f>
        <v>#REF!</v>
      </c>
      <c r="Q47" s="61" t="e">
        <f>+IF('O1'!R33&lt;&gt;"",IF((1+OUT_1_Check!$Q$4)*SUM('O1'!R12,'O1'!R18,'O1'!R32,'O1'!#REF!)&lt;'O1'!R33,1,IF((1-OUT_1_Check!$Q$4)*SUM('O1'!R12,'O1'!R18,'O1'!R32)&gt;'O1'!R33,1,0)),IF(SUM('O1'!R12,'O1'!R18,'O1'!R32)&lt;&gt;0,1,0))</f>
        <v>#REF!</v>
      </c>
      <c r="R47" s="61" t="e">
        <f>+IF('O1'!S33&lt;&gt;"",IF((1+OUT_1_Check!$Q$4)*SUM('O1'!S12,'O1'!S18,'O1'!S32,'O1'!#REF!)&lt;'O1'!S33,1,IF((1-OUT_1_Check!$Q$4)*SUM('O1'!S12,'O1'!S18,'O1'!S32)&gt;'O1'!S33,1,0)),IF(SUM('O1'!S12,'O1'!S18,'O1'!S32)&lt;&gt;0,1,0))</f>
        <v>#REF!</v>
      </c>
      <c r="S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T47" s="61" t="e">
        <f>+IF('O1'!T33&lt;&gt;"",IF((1+OUT_1_Check!$Q$4)*SUM('O1'!T12,'O1'!T18,'O1'!T32,'O1'!#REF!)&lt;'O1'!T33,1,IF((1-OUT_1_Check!$Q$4)*SUM('O1'!T12,'O1'!T18,'O1'!T32)&gt;'O1'!T33,1,0)),IF(SUM('O1'!T12,'O1'!T18,'O1'!T32)&lt;&gt;0,1,0))</f>
        <v>#REF!</v>
      </c>
      <c r="U47" s="61" t="e">
        <f>+IF('O1'!U33&lt;&gt;"",IF((1+OUT_1_Check!$Q$4)*SUM('O1'!U12,'O1'!U18,'O1'!U32,'O1'!#REF!)&lt;'O1'!U33,1,IF((1-OUT_1_Check!$Q$4)*SUM('O1'!U12,'O1'!U18,'O1'!U32)&gt;'O1'!U33,1,0)),IF(SUM('O1'!U12,'O1'!U18,'O1'!U32)&lt;&gt;0,1,0))</f>
        <v>#REF!</v>
      </c>
      <c r="V47" s="61" t="e">
        <f>+IF('O1'!V33&lt;&gt;"",IF((1+OUT_1_Check!$Q$4)*SUM('O1'!V12,'O1'!V18,'O1'!V32,'O1'!#REF!)&lt;'O1'!V33,1,IF((1-OUT_1_Check!$Q$4)*SUM('O1'!V12,'O1'!V18,'O1'!V32)&gt;'O1'!V33,1,0)),IF(SUM('O1'!V12,'O1'!V18,'O1'!V32)&lt;&gt;0,1,0))</f>
        <v>#REF!</v>
      </c>
      <c r="W47" s="61" t="e">
        <f>+IF('O1'!W33&lt;&gt;"",IF((1+OUT_1_Check!$Q$4)*SUM('O1'!W12,'O1'!W18,'O1'!W32,'O1'!#REF!)&lt;'O1'!W33,1,IF((1-OUT_1_Check!$Q$4)*SUM('O1'!W12,'O1'!W18,'O1'!W32)&gt;'O1'!W33,1,0)),IF(SUM('O1'!W12,'O1'!W18,'O1'!W32)&lt;&gt;0,1,0))</f>
        <v>#REF!</v>
      </c>
      <c r="X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Y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Z47" s="61" t="e">
        <f>+IF('O1'!X33&lt;&gt;"",IF((1+OUT_1_Check!$Q$4)*SUM('O1'!X12,'O1'!X18,'O1'!X32,'O1'!#REF!)&lt;'O1'!X33,1,IF((1-OUT_1_Check!$Q$4)*SUM('O1'!X12,'O1'!X18,'O1'!X32)&gt;'O1'!X33,1,0)),IF(SUM('O1'!X12,'O1'!X18,'O1'!X32)&lt;&gt;0,1,0))</f>
        <v>#REF!</v>
      </c>
      <c r="AA47" s="61" t="e">
        <f>+IF('O1'!Y33&lt;&gt;"",IF((1+OUT_1_Check!$Q$4)*SUM('O1'!Y12,'O1'!Y18,'O1'!Y32,'O1'!#REF!)&lt;'O1'!Y33,1,IF((1-OUT_1_Check!$Q$4)*SUM('O1'!Y12,'O1'!Y18,'O1'!Y32)&gt;'O1'!Y33,1,0)),IF(SUM('O1'!Y12,'O1'!Y18,'O1'!Y32)&lt;&gt;0,1,0))</f>
        <v>#REF!</v>
      </c>
      <c r="AB47" s="61" t="e">
        <f>+IF('O1'!Z33&lt;&gt;"",IF((1+OUT_1_Check!$Q$4)*SUM('O1'!Z12,'O1'!Z18,'O1'!Z32,'O1'!#REF!)&lt;'O1'!Z33,1,IF((1-OUT_1_Check!$Q$4)*SUM('O1'!Z12,'O1'!Z18,'O1'!Z32)&gt;'O1'!Z33,1,0)),IF(SUM('O1'!Z12,'O1'!Z18,'O1'!Z32)&lt;&gt;0,1,0))</f>
        <v>#REF!</v>
      </c>
      <c r="AC47" s="61" t="e">
        <f>+IF('O1'!AA33&lt;&gt;"",IF((1+OUT_1_Check!$Q$4)*SUM('O1'!AA12,'O1'!AA18,'O1'!AA32,'O1'!#REF!)&lt;'O1'!AA33,1,IF((1-OUT_1_Check!$Q$4)*SUM('O1'!AA12,'O1'!AA18,'O1'!AA32)&gt;'O1'!AA33,1,0)),IF(SUM('O1'!AA12,'O1'!AA18,'O1'!AA32)&lt;&gt;0,1,0))</f>
        <v>#REF!</v>
      </c>
      <c r="AD47" s="61" t="e">
        <f>+IF('O1'!AB33&lt;&gt;"",IF((1+OUT_1_Check!$Q$4)*SUM('O1'!AB12,'O1'!AB18,'O1'!AB32,'O1'!#REF!)&lt;'O1'!AB33,1,IF((1-OUT_1_Check!$Q$4)*SUM('O1'!AB12,'O1'!AB18,'O1'!AB32)&gt;'O1'!AB33,1,0)),IF(SUM('O1'!AB12,'O1'!AB18,'O1'!AB32)&lt;&gt;0,1,0))</f>
        <v>#REF!</v>
      </c>
      <c r="AE47" s="61" t="e">
        <f>+IF('O1'!AC33&lt;&gt;"",IF((1+OUT_1_Check!$Q$4)*SUM('O1'!AC12,'O1'!AC18,'O1'!AC32,'O1'!#REF!)&lt;'O1'!AC33,1,IF((1-OUT_1_Check!$Q$4)*SUM('O1'!AC12,'O1'!AC18,'O1'!AC32)&gt;'O1'!AC33,1,0)),IF(SUM('O1'!AC12,'O1'!AC18,'O1'!AC32)&lt;&gt;0,1,0))</f>
        <v>#REF!</v>
      </c>
      <c r="AF47" s="61" t="e">
        <f>+IF('O1'!AD33&lt;&gt;"",IF((1+OUT_1_Check!$Q$4)*SUM('O1'!AD12,'O1'!AD18,'O1'!AD32,'O1'!#REF!)&lt;'O1'!AD33,1,IF((1-OUT_1_Check!$Q$4)*SUM('O1'!AD12,'O1'!AD18,'O1'!AD32)&gt;'O1'!AD33,1,0)),IF(SUM('O1'!AD12,'O1'!AD18,'O1'!AD32)&lt;&gt;0,1,0))</f>
        <v>#REF!</v>
      </c>
      <c r="AG47" s="61" t="e">
        <f>+IF('O1'!AE33&lt;&gt;"",IF((1+OUT_1_Check!$Q$4)*SUM('O1'!AE12,'O1'!AE18,'O1'!AE32,'O1'!#REF!)&lt;'O1'!AE33,1,IF((1-OUT_1_Check!$Q$4)*SUM('O1'!AE12,'O1'!AE18,'O1'!AE32)&gt;'O1'!AE33,1,0)),IF(SUM('O1'!AE12,'O1'!AE18,'O1'!AE32)&lt;&gt;0,1,0))</f>
        <v>#REF!</v>
      </c>
      <c r="AH47" s="61" t="e">
        <f>+IF('O1'!AF33&lt;&gt;"",IF((1+OUT_1_Check!$Q$4)*SUM('O1'!AF12,'O1'!AF18,'O1'!AF32,'O1'!#REF!)&lt;'O1'!AF33,1,IF((1-OUT_1_Check!$Q$4)*SUM('O1'!AF12,'O1'!AF18,'O1'!AF32)&gt;'O1'!AF33,1,0)),IF(SUM('O1'!AF12,'O1'!AF18,'O1'!AF32)&lt;&gt;0,1,0))</f>
        <v>#REF!</v>
      </c>
      <c r="AI47" s="61" t="e">
        <f>+IF('O1'!AG33&lt;&gt;"",IF((1+OUT_1_Check!$Q$4)*SUM('O1'!AG12,'O1'!AG18,'O1'!AG32,'O1'!#REF!)&lt;'O1'!AG33,1,IF((1-OUT_1_Check!$Q$4)*SUM('O1'!AG12,'O1'!AG18,'O1'!AG32)&gt;'O1'!AG33,1,0)),IF(SUM('O1'!AG12,'O1'!AG18,'O1'!AG32)&lt;&gt;0,1,0))</f>
        <v>#REF!</v>
      </c>
      <c r="AJ47" s="61" t="e">
        <f>+IF('O1'!AH33&lt;&gt;"",IF((1+OUT_1_Check!$Q$4)*SUM('O1'!AH12,'O1'!AH18,'O1'!AH32,'O1'!#REF!)&lt;'O1'!AH33,1,IF((1-OUT_1_Check!$Q$4)*SUM('O1'!AH12,'O1'!AH18,'O1'!AH32)&gt;'O1'!AH33,1,0)),IF(SUM('O1'!AH12,'O1'!AH18,'O1'!AH32)&lt;&gt;0,1,0))</f>
        <v>#REF!</v>
      </c>
      <c r="AK47" s="61" t="e">
        <f>+IF('O1'!AI33&lt;&gt;"",IF((1+OUT_1_Check!$Q$4)*SUM('O1'!AI12,'O1'!AI18,'O1'!AI32,'O1'!#REF!)&lt;'O1'!AI33,1,IF((1-OUT_1_Check!$Q$4)*SUM('O1'!AI12,'O1'!AI18,'O1'!AI32)&gt;'O1'!AI33,1,0)),IF(SUM('O1'!AI12,'O1'!AI18,'O1'!AI32)&lt;&gt;0,1,0))</f>
        <v>#REF!</v>
      </c>
      <c r="AL47" s="61" t="e">
        <f>+IF('O1'!AJ33&lt;&gt;"",IF((1+OUT_1_Check!$Q$4)*SUM('O1'!AJ12,'O1'!AJ18,'O1'!AJ32,'O1'!#REF!)&lt;'O1'!AJ33,1,IF((1-OUT_1_Check!$Q$4)*SUM('O1'!AJ12,'O1'!AJ18,'O1'!AJ32)&gt;'O1'!AJ33,1,0)),IF(SUM('O1'!AJ12,'O1'!AJ18,'O1'!AJ32)&lt;&gt;0,1,0))</f>
        <v>#REF!</v>
      </c>
      <c r="AM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AN47" s="61" t="e">
        <f>+IF('O1'!AK33&lt;&gt;"",IF((1+OUT_1_Check!$Q$4)*SUM('O1'!AK12,'O1'!AK18,'O1'!AK32,'O1'!#REF!)&lt;'O1'!AK33,1,IF((1-OUT_1_Check!$Q$4)*SUM('O1'!AK12,'O1'!AK18,'O1'!AK32)&gt;'O1'!AK33,1,0)),IF(SUM('O1'!AK12,'O1'!AK18,'O1'!AK32)&lt;&gt;0,1,0))</f>
        <v>#REF!</v>
      </c>
      <c r="AO47" s="61" t="e">
        <f>+IF('O1'!AL33&lt;&gt;"",IF((1+OUT_1_Check!$Q$4)*SUM('O1'!AL12,'O1'!AL18,'O1'!AL32,'O1'!#REF!)&lt;'O1'!AL33,1,IF((1-OUT_1_Check!$Q$4)*SUM('O1'!AL12,'O1'!AL18,'O1'!AL32)&gt;'O1'!AL33,1,0)),IF(SUM('O1'!AL12,'O1'!AL18,'O1'!AL32)&lt;&gt;0,1,0))</f>
        <v>#REF!</v>
      </c>
      <c r="AP47" s="61" t="e">
        <f>+IF('O1'!AM33&lt;&gt;"",IF((1+OUT_1_Check!$Q$4)*SUM('O1'!AM12,'O1'!AM18,'O1'!AM32,'O1'!#REF!)&lt;'O1'!AM33,1,IF((1-OUT_1_Check!$Q$4)*SUM('O1'!AM12,'O1'!AM18,'O1'!AM32)&gt;'O1'!AM33,1,0)),IF(SUM('O1'!AM12,'O1'!AM18,'O1'!AM32)&lt;&gt;0,1,0))</f>
        <v>#REF!</v>
      </c>
      <c r="AQ47" s="61" t="e">
        <f>+IF('O1'!AN33&lt;&gt;"",IF((1+OUT_1_Check!$Q$4)*SUM('O1'!AN12,'O1'!AN18,'O1'!AN32,'O1'!#REF!)&lt;'O1'!AN33,1,IF((1-OUT_1_Check!$Q$4)*SUM('O1'!AN12,'O1'!AN18,'O1'!AN32)&gt;'O1'!AN33,1,0)),IF(SUM('O1'!AN12,'O1'!AN18,'O1'!AN32)&lt;&gt;0,1,0))</f>
        <v>#REF!</v>
      </c>
      <c r="AR47" s="61" t="e">
        <f>+IF('O1'!AO33&lt;&gt;"",IF((1+OUT_1_Check!$Q$4)*SUM('O1'!AO12,'O1'!AO18,'O1'!AO32,'O1'!#REF!)&lt;'O1'!AO33,1,IF((1-OUT_1_Check!$Q$4)*SUM('O1'!AO12,'O1'!AO18,'O1'!AO32)&gt;'O1'!AO33,1,0)),IF(SUM('O1'!AO12,'O1'!AO18,'O1'!AO32)&lt;&gt;0,1,0))</f>
        <v>#REF!</v>
      </c>
      <c r="AS47" s="61" t="e">
        <f>+IF('O1'!AP33&lt;&gt;"",IF((1+OUT_1_Check!$Q$4)*SUM('O1'!AP12,'O1'!AP18,'O1'!AP32,'O1'!#REF!)&lt;'O1'!AP33,1,IF((1-OUT_1_Check!$Q$4)*SUM('O1'!AP12,'O1'!AP18,'O1'!AP32)&gt;'O1'!AP33,1,0)),IF(SUM('O1'!AP12,'O1'!AP18,'O1'!AP32)&lt;&gt;0,1,0))</f>
        <v>#REF!</v>
      </c>
      <c r="AV47" s="31"/>
    </row>
    <row r="48" spans="1:66" s="22" customFormat="1" ht="18" customHeight="1">
      <c r="A48" s="32"/>
      <c r="B48" s="33" t="s">
        <v>126</v>
      </c>
      <c r="C48" s="3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65" t="e">
        <f>+IF('O1'!#REF!&lt;&gt;"",IF('O1'!#REF!&lt;'O1'!AP33,1,0),IF('O1'!AP33&lt;&gt;0,1,0))</f>
        <v>#REF!</v>
      </c>
      <c r="AT48" s="82"/>
      <c r="AV48" s="31"/>
    </row>
    <row r="49" spans="1:48" s="22" customFormat="1" ht="18" customHeight="1">
      <c r="A49" s="39"/>
      <c r="B49" s="34"/>
      <c r="C49" s="3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65"/>
      <c r="AV49" s="31"/>
    </row>
    <row r="50" spans="1:48" s="22" customFormat="1" ht="18" customHeight="1">
      <c r="A50" s="39"/>
      <c r="B50" s="28" t="s">
        <v>24</v>
      </c>
      <c r="C50" s="2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V50" s="31"/>
    </row>
    <row r="51" spans="1:48" s="22" customFormat="1" ht="18" customHeight="1">
      <c r="A51" s="39"/>
      <c r="B51" s="41" t="s">
        <v>102</v>
      </c>
      <c r="C51" s="28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216" t="e">
        <f>+IF('O1'!#REF!&lt;&gt;"",IF((1+OUT_1_Check!$Q$4)*SUM('O1'!#REF!)&lt;2*'O1'!#REF!,1,IF((1-OUT_1_Check!$Q$4)*SUM('O1'!#REF!)&gt;2*'O1'!#REF!,1,0)),IF(SUM('O1'!#REF!)&lt;&gt;0,1,0))</f>
        <v>#REF!</v>
      </c>
      <c r="AV51" s="31"/>
    </row>
    <row r="52" spans="1:48" s="22" customFormat="1" ht="18" customHeight="1">
      <c r="A52" s="42"/>
      <c r="B52" s="43" t="s">
        <v>103</v>
      </c>
      <c r="C52" s="4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63" t="e">
        <f>+IF('O1'!#REF!&lt;&gt;"",IF((1+OUT_1_Check!$Q$4)*SUM('O1'!#REF!)&lt;2*'O1'!#REF!,1,IF((1-OUT_1_Check!$Q$4)*SUM('O1'!#REF!)&gt;2*'O1'!#REF!,1,0)),IF(SUM('O1'!#REF!)&lt;&gt;0,1,0))</f>
        <v>#REF!</v>
      </c>
      <c r="AV52" s="31"/>
    </row>
    <row r="53" spans="1:48" s="22" customFormat="1" ht="18" customHeight="1">
      <c r="A53" s="34" t="s">
        <v>83</v>
      </c>
      <c r="B53" s="34"/>
      <c r="C53" s="34"/>
      <c r="AS53" s="45"/>
      <c r="AT53" s="45"/>
      <c r="AV53" s="31"/>
    </row>
    <row r="54" spans="1:48" s="22" customFormat="1" ht="18" customHeight="1">
      <c r="A54" s="34" t="s">
        <v>84</v>
      </c>
      <c r="B54" s="34"/>
      <c r="C54" s="34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8" s="22" customFormat="1" ht="18" customHeight="1">
      <c r="A55" s="46" t="s">
        <v>93</v>
      </c>
      <c r="B55" s="34"/>
      <c r="C55" s="3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8" s="22" customFormat="1" ht="18" customHeight="1">
      <c r="A56" s="34" t="s">
        <v>96</v>
      </c>
      <c r="B56" s="34"/>
      <c r="C56" s="3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8" s="18" customFormat="1" ht="18" customHeight="1">
      <c r="A57" s="47"/>
      <c r="B57" s="47"/>
      <c r="C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48" s="18" customFormat="1" ht="18" customHeight="1">
      <c r="A58" s="47"/>
      <c r="B58" s="47"/>
      <c r="C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7</vt:i4>
      </vt:variant>
    </vt:vector>
  </HeadingPairs>
  <TitlesOfParts>
    <vt:vector size="23" baseType="lpstr">
      <vt:lpstr>Info_RUS</vt:lpstr>
      <vt:lpstr>O1_RUS</vt:lpstr>
      <vt:lpstr>O2_RUS</vt:lpstr>
      <vt:lpstr>O3_RUS</vt:lpstr>
      <vt:lpstr>Организации-респонденты БМР</vt:lpstr>
      <vt:lpstr>Info</vt:lpstr>
      <vt:lpstr>General_Checks</vt:lpstr>
      <vt:lpstr>O1</vt:lpstr>
      <vt:lpstr>OUT_1_Check</vt:lpstr>
      <vt:lpstr>O2</vt:lpstr>
      <vt:lpstr>OUT_2_Check</vt:lpstr>
      <vt:lpstr>O3</vt:lpstr>
      <vt:lpstr>BIS reporting dealers</vt:lpstr>
      <vt:lpstr>OUT_3_Check</vt:lpstr>
      <vt:lpstr>OUT_4_Check</vt:lpstr>
      <vt:lpstr>CDS_Check</vt:lpstr>
      <vt:lpstr>Info!Область_печати</vt:lpstr>
      <vt:lpstr>'O1'!Область_печати</vt:lpstr>
      <vt:lpstr>'O2'!Область_печати</vt:lpstr>
      <vt:lpstr>'O3'!Область_печати</vt:lpstr>
      <vt:lpstr>OUT_1_Check!Область_печати</vt:lpstr>
      <vt:lpstr>OUT_3_Check!Область_печати</vt:lpstr>
      <vt:lpstr>OUT_4_Check!Область_печати</vt:lpstr>
    </vt:vector>
  </TitlesOfParts>
  <Company>BIS-BRI-BIZ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forms for the Triennial Central Bank Survey</dc:title>
  <dc:creator>Carlos Mallo</dc:creator>
  <cp:keywords>Triennial  Survey, Amounts outstanding, BIS</cp:keywords>
  <dc:description>Report forms for the Triennial Central Bank Survey, 2010 ( Amounts outstanding )</dc:description>
  <cp:lastModifiedBy>Нуриманова Ирина Фагимовна</cp:lastModifiedBy>
  <cp:lastPrinted>2019-09-30T08:07:55Z</cp:lastPrinted>
  <dcterms:created xsi:type="dcterms:W3CDTF">2000-03-23T14:24:07Z</dcterms:created>
  <dcterms:modified xsi:type="dcterms:W3CDTF">2020-05-28T09:38:02Z</dcterms:modified>
  <cp:category>Reporting forms</cp:category>
</cp:coreProperties>
</file>