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J42" i="42"/>
  <c r="J47" i="42" s="1"/>
  <c r="J48" i="42" s="1"/>
  <c r="K42" i="42"/>
  <c r="K47" i="42" s="1"/>
  <c r="K48" i="42" s="1"/>
  <c r="P42" i="42"/>
  <c r="P47" i="42" s="1"/>
  <c r="R42" i="42"/>
  <c r="R47" i="42" s="1"/>
  <c r="S42" i="42"/>
  <c r="S47" i="42" s="1"/>
  <c r="X42" i="42"/>
  <c r="X47" i="42" s="1"/>
  <c r="Z42" i="42"/>
  <c r="Z47" i="42" s="1"/>
  <c r="AA42" i="42"/>
  <c r="AA47" i="42" s="1"/>
  <c r="AF42" i="42"/>
  <c r="AF47" i="42" s="1"/>
  <c r="AH42" i="42"/>
  <c r="AH47" i="42" s="1"/>
  <c r="AI42" i="42"/>
  <c r="AI47" i="42" s="1"/>
  <c r="AN42" i="42"/>
  <c r="AN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R22" i="28" s="1"/>
  <c r="D21" i="14"/>
  <c r="E21" i="14"/>
  <c r="E23" i="28" s="1"/>
  <c r="F21" i="14"/>
  <c r="G21" i="14"/>
  <c r="G21" i="43" s="1"/>
  <c r="H21" i="14"/>
  <c r="H23" i="28" s="1"/>
  <c r="I21" i="14"/>
  <c r="J21" i="14"/>
  <c r="J23" i="28" s="1"/>
  <c r="K21" i="14"/>
  <c r="L21" i="14"/>
  <c r="M21" i="14"/>
  <c r="P23" i="28" s="1"/>
  <c r="M25" i="14"/>
  <c r="P27" i="28" s="1"/>
  <c r="N25" i="14"/>
  <c r="O25" i="14"/>
  <c r="R27" i="28" s="1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30" i="28" s="1"/>
  <c r="I28" i="14"/>
  <c r="J28" i="14"/>
  <c r="K28" i="14"/>
  <c r="M30" i="28" s="1"/>
  <c r="L28" i="14"/>
  <c r="M28" i="14"/>
  <c r="O28" i="14"/>
  <c r="M32" i="14"/>
  <c r="N32" i="14"/>
  <c r="O32" i="14"/>
  <c r="M33" i="14"/>
  <c r="P34" i="28" s="1"/>
  <c r="N33" i="14"/>
  <c r="O33" i="14"/>
  <c r="M34" i="14"/>
  <c r="N34" i="14"/>
  <c r="O34" i="14"/>
  <c r="D35" i="14"/>
  <c r="E35" i="14"/>
  <c r="F35" i="14"/>
  <c r="F37" i="28" s="1"/>
  <c r="G35" i="14"/>
  <c r="M35" i="14" s="1"/>
  <c r="P37" i="28" s="1"/>
  <c r="H35" i="14"/>
  <c r="H37" i="28" s="1"/>
  <c r="I35" i="14"/>
  <c r="J35" i="14"/>
  <c r="K35" i="14"/>
  <c r="L35" i="14"/>
  <c r="N35" i="14"/>
  <c r="Q37" i="28" s="1"/>
  <c r="P16" i="28"/>
  <c r="Q16" i="28"/>
  <c r="R16" i="28"/>
  <c r="G20" i="28"/>
  <c r="K20" i="28"/>
  <c r="O20" i="28"/>
  <c r="P20" i="28"/>
  <c r="Q20" i="28"/>
  <c r="K21" i="28"/>
  <c r="O21" i="28"/>
  <c r="P21" i="28"/>
  <c r="Q21" i="28"/>
  <c r="G22" i="28"/>
  <c r="K22" i="28"/>
  <c r="O22" i="28"/>
  <c r="P22" i="28"/>
  <c r="D23" i="28"/>
  <c r="F23" i="28"/>
  <c r="L23" i="28"/>
  <c r="M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Q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I21" i="43"/>
  <c r="J21" i="43"/>
  <c r="K21" i="43"/>
  <c r="L21" i="43"/>
  <c r="M21" i="43"/>
  <c r="AS19" i="19" l="1"/>
  <c r="G23" i="28"/>
  <c r="AS18" i="42"/>
  <c r="A6" i="14"/>
  <c r="Q23" i="28"/>
  <c r="N21" i="43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P35" i="28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33" i="2"/>
  <c r="AS34" i="19" s="1"/>
  <c r="H21" i="43"/>
  <c r="R30" i="28"/>
  <c r="K23" i="28"/>
  <c r="O21" i="14"/>
  <c r="AS40" i="2"/>
  <c r="I37" i="28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4" i="2" s="1"/>
  <c r="AS24" i="19"/>
  <c r="AN19" i="19"/>
  <c r="AF19" i="19"/>
  <c r="X19" i="19"/>
  <c r="P19" i="19"/>
  <c r="H19" i="19"/>
  <c r="H46" i="2"/>
  <c r="H47" i="19" s="1"/>
  <c r="AS39" i="2"/>
  <c r="AS19" i="2"/>
  <c r="AS20" i="19" s="1"/>
  <c r="P30" i="28"/>
  <c r="I23" i="28"/>
  <c r="F42" i="42"/>
  <c r="F47" i="42" s="1"/>
  <c r="F48" i="42" s="1"/>
  <c r="E46" i="2" l="1"/>
  <c r="E47" i="19" s="1"/>
  <c r="E43" i="19"/>
  <c r="A5" i="2" s="1"/>
  <c r="AS47" i="2"/>
  <c r="AS41" i="19"/>
  <c r="U46" i="2"/>
  <c r="U47" i="19" s="1"/>
  <c r="U43" i="19"/>
  <c r="E42" i="42"/>
  <c r="E47" i="42" s="1"/>
  <c r="E48" i="42" s="1"/>
  <c r="E33" i="42"/>
  <c r="R23" i="28"/>
  <c r="A4" i="14" s="1"/>
  <c r="O21" i="43"/>
  <c r="AC46" i="2"/>
  <c r="AC47" i="19" s="1"/>
  <c r="AC43" i="19"/>
  <c r="O23" i="28"/>
  <c r="E8" i="27" s="1"/>
  <c r="AS40" i="19"/>
  <c r="AS39" i="42"/>
  <c r="AS42" i="42" s="1"/>
  <c r="AS47" i="42" s="1"/>
  <c r="M46" i="2"/>
  <c r="M47" i="19" s="1"/>
  <c r="M43" i="19"/>
  <c r="AK46" i="2"/>
  <c r="AK47" i="19" s="1"/>
  <c r="AK43" i="19"/>
  <c r="AS42" i="2"/>
  <c r="R37" i="28"/>
  <c r="R36" i="28"/>
  <c r="A3" i="14" s="1"/>
  <c r="G40" i="42"/>
  <c r="G42" i="42"/>
  <c r="G47" i="42" s="1"/>
  <c r="G48" i="42" s="1"/>
  <c r="AS46" i="2" l="1"/>
  <c r="AS47" i="19" s="1"/>
  <c r="A7" i="2" s="1"/>
  <c r="AS43" i="19"/>
  <c r="A3" i="2" s="1"/>
  <c r="T16" i="28"/>
  <c r="AS48" i="19" l="1"/>
  <c r="A6" i="2" l="1"/>
  <c r="E5" i="27"/>
  <c r="E6" i="27"/>
</calcChain>
</file>

<file path=xl/sharedStrings.xml><?xml version="1.0" encoding="utf-8"?>
<sst xmlns="http://schemas.openxmlformats.org/spreadsheetml/2006/main" count="925" uniqueCount="374">
  <si>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</si>
  <si>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</si>
  <si>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</si>
  <si>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</si>
  <si>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</si>
  <si>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</si>
  <si>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</si>
  <si>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</si>
  <si>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</si>
  <si>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</si>
  <si>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</si>
  <si>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</si>
  <si>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</si>
  <si>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</si>
  <si>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</si>
  <si>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</si>
  <si>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</si>
  <si>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</si>
  <si>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</si>
  <si>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</si>
  <si>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</si>
  <si>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</si>
  <si>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</si>
  <si>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</si>
  <si>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</si>
  <si>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</si>
  <si>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</si>
  <si>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</si>
  <si>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</si>
  <si>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</si>
  <si>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</si>
  <si>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</si>
  <si>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</si>
  <si>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</si>
  <si>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</si>
  <si>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</si>
  <si>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</si>
  <si>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</si>
  <si>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</si>
  <si>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</si>
  <si>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</si>
  <si>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</si>
  <si>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</si>
  <si>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</si>
  <si>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</si>
  <si>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</si>
  <si>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</si>
  <si>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</si>
  <si>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</si>
  <si>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</si>
  <si>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</si>
  <si>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</si>
  <si>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</si>
  <si>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</si>
  <si>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</si>
  <si>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</si>
  <si>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</si>
  <si>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</si>
  <si>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</si>
  <si>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</si>
  <si>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</si>
  <si>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</si>
  <si>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</si>
  <si>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</si>
  <si>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</si>
  <si>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</si>
  <si>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</si>
  <si>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</si>
  <si>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</si>
  <si>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</si>
  <si>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</si>
  <si>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</si>
  <si>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</si>
  <si>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</si>
  <si>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</si>
  <si>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</si>
  <si>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</si>
  <si>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</si>
  <si>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</si>
  <si>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</si>
  <si>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</si>
  <si>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</si>
  <si>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</si>
  <si>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</si>
  <si>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</si>
  <si>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</si>
  <si>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</si>
  <si>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</si>
  <si>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</si>
  <si>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</si>
  <si>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</si>
  <si>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</si>
  <si>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</si>
  <si>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</si>
  <si>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</si>
  <si>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</si>
  <si>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</si>
  <si>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</si>
  <si>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</si>
  <si>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</si>
  <si>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</si>
  <si>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</si>
  <si>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</si>
  <si>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</si>
  <si>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</si>
  <si>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</si>
  <si>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</si>
  <si>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</si>
  <si>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</si>
  <si>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</si>
  <si>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</si>
  <si>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</si>
  <si>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</si>
  <si>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</si>
  <si>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</si>
  <si>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</si>
  <si>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</si>
  <si>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</si>
  <si>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</si>
  <si>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</si>
  <si>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</si>
  <si>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</si>
  <si>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</si>
  <si>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</si>
  <si>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</si>
  <si>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</si>
  <si>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</si>
  <si>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</si>
  <si>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</si>
  <si>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</si>
  <si>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</si>
  <si>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</si>
  <si>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</si>
  <si>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</si>
  <si>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</si>
  <si>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</si>
  <si>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</si>
  <si>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</si>
  <si>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</si>
  <si>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</si>
  <si>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</si>
  <si>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</si>
  <si>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</si>
  <si>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</si>
  <si>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</si>
  <si>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</si>
  <si>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</si>
  <si>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</si>
  <si>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</si>
  <si>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</si>
  <si>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</si>
  <si>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</si>
  <si>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</si>
  <si>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</si>
  <si>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</si>
  <si>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</si>
  <si>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</si>
  <si>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</si>
  <si>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</si>
  <si>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</si>
  <si>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</si>
  <si>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</si>
  <si>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</si>
  <si>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</si>
  <si>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</si>
  <si>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</si>
  <si>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</si>
  <si>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</si>
  <si>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</si>
  <si>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</si>
  <si>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</si>
  <si>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</si>
  <si>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</si>
  <si>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</si>
  <si>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</si>
  <si>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</si>
  <si>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</si>
  <si>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</si>
  <si>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</si>
  <si>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</si>
  <si>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</si>
  <si>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</si>
  <si>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</si>
  <si>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</si>
  <si>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</si>
  <si>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</si>
  <si>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</si>
  <si>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</si>
  <si>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</si>
  <si>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</si>
  <si>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</si>
  <si>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</si>
  <si>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</si>
  <si>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</si>
  <si>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</si>
  <si>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</si>
  <si>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</si>
  <si>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</si>
  <si>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</si>
  <si>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</si>
  <si>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</si>
  <si>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</si>
  <si>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</si>
  <si>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</si>
  <si>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</si>
  <si>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</si>
  <si>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</si>
  <si>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июня  2011 года </t>
  </si>
  <si>
    <t>Nominal or notional principal amounts outstanding at end-June 2011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</si>
  <si>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</si>
  <si>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</si>
  <si>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</si>
  <si>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</si>
  <si>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</si>
  <si>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</si>
  <si>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</si>
  <si>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</si>
  <si>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</si>
  <si>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</si>
  <si>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</si>
  <si>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</si>
  <si>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</si>
  <si>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</si>
  <si>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</si>
  <si>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</si>
  <si>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</si>
  <si>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</si>
  <si>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</si>
  <si>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</si>
  <si>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</si>
  <si>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</si>
  <si>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</si>
  <si>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</si>
  <si>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</si>
  <si>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</si>
  <si>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</si>
  <si>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</si>
  <si>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</si>
  <si>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</si>
  <si>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</si>
  <si>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</si>
  <si>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</si>
  <si>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</si>
  <si>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</si>
  <si>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</si>
  <si>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</si>
  <si>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</si>
  <si>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</si>
  <si>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</si>
  <si>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</si>
  <si>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</si>
  <si>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</si>
  <si>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</si>
  <si>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</si>
  <si>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</si>
  <si>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</si>
  <si>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</si>
  <si>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</si>
  <si>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</si>
  <si>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</si>
  <si>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</si>
  <si>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</si>
  <si>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</si>
  <si>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</si>
  <si>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</si>
  <si>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</si>
  <si>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</si>
  <si>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</si>
  <si>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</si>
  <si>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</si>
  <si>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</si>
  <si>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</si>
  <si>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</si>
  <si>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</si>
  <si>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</si>
  <si>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</si>
  <si>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</si>
  <si>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</si>
  <si>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</si>
  <si>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</si>
  <si>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</si>
  <si>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</si>
  <si>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</si>
  <si>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</si>
  <si>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</si>
  <si>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</si>
  <si>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</si>
  <si>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</si>
  <si>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</si>
  <si>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</si>
  <si>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</si>
  <si>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</si>
  <si>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</si>
  <si>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</si>
  <si>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</si>
  <si>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</si>
  <si>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</si>
  <si>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</si>
  <si>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</si>
  <si>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</si>
  <si>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</si>
  <si>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</si>
  <si>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</si>
  <si>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</si>
  <si>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</si>
  <si>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</si>
  <si>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</si>
  <si>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</si>
  <si>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</si>
  <si>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</si>
  <si>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</si>
  <si>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</si>
  <si>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</si>
  <si>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</si>
  <si>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</si>
  <si>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</si>
  <si>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</si>
  <si>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</si>
  <si>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2998</t>
  </si>
  <si>
    <t>ООО "БАРКЛАЙС БАНК"</t>
  </si>
  <si>
    <t>3001</t>
  </si>
  <si>
    <t>ОАО АКБ "ПРИМОРЬЕ"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</si>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</sst>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226</v>
      </c>
    </row>
    <row r="14" spans="1:4">
      <c r="A14">
        <v>11</v>
      </c>
      <c r="B14" s="438" t="s">
        <v>234</v>
      </c>
      <c r="C14" s="439" t="s">
        <v>235</v>
      </c>
      <c r="D14" s="439" t="s">
        <v>226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216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231</v>
      </c>
    </row>
    <row r="24" spans="1:4">
      <c r="A24">
        <v>21</v>
      </c>
      <c r="B24" s="438" t="s">
        <v>254</v>
      </c>
      <c r="C24" s="439" t="s">
        <v>255</v>
      </c>
      <c r="D24" s="439" t="s">
        <v>216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231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306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317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306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216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231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30580.618727930017</v>
      </c>
      <c r="E18" s="315">
        <v>22372.408469650047</v>
      </c>
      <c r="F18" s="315">
        <v>1029.9218651400001</v>
      </c>
      <c r="G18" s="315">
        <v>1997.24991228</v>
      </c>
      <c r="H18" s="315">
        <v>2301.1972960600001</v>
      </c>
      <c r="I18" s="315">
        <v>0</v>
      </c>
      <c r="J18" s="315">
        <v>1446.6138588400001</v>
      </c>
      <c r="K18" s="315">
        <v>141.42599618999995</v>
      </c>
      <c r="L18" s="316">
        <v>0</v>
      </c>
      <c r="M18" s="297">
        <f t="shared" ref="M18:O20" si="0">+SUM(D18,G18,J18)</f>
        <v>34024.48249905002</v>
      </c>
      <c r="N18" s="297">
        <f>+SUM(E18,H18,K18)</f>
        <v>24815.031761900045</v>
      </c>
      <c r="O18" s="297">
        <f>+SUM(F18,I18,L18)</f>
        <v>1029.9218651400001</v>
      </c>
    </row>
    <row r="19" spans="1:15" s="17" customFormat="1" ht="18" customHeight="1">
      <c r="A19" s="24"/>
      <c r="B19" s="51" t="s">
        <v>106</v>
      </c>
      <c r="C19" s="25"/>
      <c r="D19" s="315">
        <v>22817.239716644959</v>
      </c>
      <c r="E19" s="315">
        <v>18246.945238340031</v>
      </c>
      <c r="F19" s="315">
        <v>2948.609665279997</v>
      </c>
      <c r="G19" s="315">
        <v>7807.7413098400002</v>
      </c>
      <c r="H19" s="315">
        <v>9452.8707972700013</v>
      </c>
      <c r="I19" s="315">
        <v>0</v>
      </c>
      <c r="J19" s="315">
        <v>80.533338299999997</v>
      </c>
      <c r="K19" s="315">
        <v>104.43469646</v>
      </c>
      <c r="L19" s="316">
        <v>0</v>
      </c>
      <c r="M19" s="297">
        <f t="shared" si="0"/>
        <v>30705.514364784958</v>
      </c>
      <c r="N19" s="297">
        <f>+SUM(E19,H19,K19)</f>
        <v>27804.250732070035</v>
      </c>
      <c r="O19" s="297">
        <f>+SUM(F19,I19,L19)</f>
        <v>2948.609665279997</v>
      </c>
    </row>
    <row r="20" spans="1:15" s="17" customFormat="1" ht="18" customHeight="1">
      <c r="A20" s="20"/>
      <c r="B20" s="51" t="s">
        <v>107</v>
      </c>
      <c r="C20" s="25"/>
      <c r="D20" s="315">
        <v>7908.5591413900001</v>
      </c>
      <c r="E20" s="315">
        <v>7551.026930719996</v>
      </c>
      <c r="F20" s="315">
        <v>2247.9226250000006</v>
      </c>
      <c r="G20" s="315">
        <v>6937.3864958450004</v>
      </c>
      <c r="H20" s="315">
        <v>708.99533922000023</v>
      </c>
      <c r="I20" s="315">
        <v>12.097759030000001</v>
      </c>
      <c r="J20" s="315">
        <v>4533.9276747699996</v>
      </c>
      <c r="K20" s="315">
        <v>1078.0339633400004</v>
      </c>
      <c r="L20" s="316">
        <v>15.170583690000001</v>
      </c>
      <c r="M20" s="297">
        <f t="shared" si="0"/>
        <v>19379.873312004998</v>
      </c>
      <c r="N20" s="297">
        <f t="shared" si="0"/>
        <v>9338.0562332799964</v>
      </c>
      <c r="O20" s="297">
        <f t="shared" si="0"/>
        <v>2275.1909677200006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61306.417585964969</v>
      </c>
      <c r="E21" s="296">
        <f t="shared" ref="E21:K21" si="1">+SUM(E18:E20)</f>
        <v>48170.380638710078</v>
      </c>
      <c r="F21" s="296">
        <f t="shared" si="1"/>
        <v>6226.4541554199977</v>
      </c>
      <c r="G21" s="296">
        <f t="shared" si="1"/>
        <v>16742.377717964999</v>
      </c>
      <c r="H21" s="296">
        <f t="shared" si="1"/>
        <v>12463.063432550001</v>
      </c>
      <c r="I21" s="296">
        <f>+SUM(I18:I20)</f>
        <v>12.097759030000001</v>
      </c>
      <c r="J21" s="296">
        <f>+SUM(J18:J20)</f>
        <v>6061.0748719099993</v>
      </c>
      <c r="K21" s="296">
        <f t="shared" si="1"/>
        <v>1323.8946559900003</v>
      </c>
      <c r="L21" s="313">
        <f>+SUM(L18:L20)</f>
        <v>15.170583690000001</v>
      </c>
      <c r="M21" s="314">
        <f>+SUM(M18:M20)</f>
        <v>84109.870175839984</v>
      </c>
      <c r="N21" s="296">
        <f>+SUM(N18:N20)</f>
        <v>61957.338727250077</v>
      </c>
      <c r="O21" s="296">
        <f>+SUM(O18:O20)</f>
        <v>6253.7224981399977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82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51688.752247440083</v>
      </c>
      <c r="E15" s="430">
        <f>OUT_1!E15</f>
        <v>5616.583214870001</v>
      </c>
      <c r="F15" s="430">
        <f>OUT_1!F15</f>
        <v>86.171472380000012</v>
      </c>
      <c r="G15" s="430">
        <f>OUT_1!G15</f>
        <v>754.88311911000005</v>
      </c>
      <c r="H15" s="430">
        <f>OUT_1!H15</f>
        <v>1756.29976321</v>
      </c>
      <c r="I15" s="430">
        <f>OUT_1!I15</f>
        <v>7.9419583800000009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29.943526869999999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2.1171970199999999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47933.783326090059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66.395095900000015</v>
      </c>
      <c r="AS15" s="430">
        <f>OUT_1!AS15</f>
        <v>53982.949062715074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42354.682029479947</v>
      </c>
      <c r="E16" s="430">
        <f>OUT_1!E16</f>
        <v>6503.389245729998</v>
      </c>
      <c r="F16" s="430">
        <f>OUT_1!F16</f>
        <v>275.93992552000003</v>
      </c>
      <c r="G16" s="430">
        <f>OUT_1!G16</f>
        <v>254.31535038999996</v>
      </c>
      <c r="H16" s="430">
        <f>OUT_1!H16</f>
        <v>2321.4267083199998</v>
      </c>
      <c r="I16" s="430">
        <f>OUT_1!I16</f>
        <v>40.876499179999996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325.08586171000002</v>
      </c>
      <c r="P16" s="430">
        <f>OUT_1!P16</f>
        <v>0</v>
      </c>
      <c r="Q16" s="430">
        <f>OUT_1!Q16</f>
        <v>1.4357642399999999</v>
      </c>
      <c r="R16" s="430">
        <f>OUT_1!R16</f>
        <v>0.38724117000000002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0.10356828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13.407837019999999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34744.715380400005</v>
      </c>
      <c r="AK16" s="430">
        <f>OUT_1!AK16</f>
        <v>0</v>
      </c>
      <c r="AL16" s="430">
        <f>OUT_1!AL16</f>
        <v>550.07957197000007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0.93473640000000002</v>
      </c>
      <c r="AR16" s="430">
        <f>OUT_1!AR16</f>
        <v>638.8095206600002</v>
      </c>
      <c r="AS16" s="430">
        <f>OUT_1!AS16</f>
        <v>44012.79462023497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13006.309433459994</v>
      </c>
      <c r="E17" s="430">
        <f>OUT_1!E17</f>
        <v>4152.9087757199977</v>
      </c>
      <c r="F17" s="430">
        <f>OUT_1!F17</f>
        <v>86.047801170000014</v>
      </c>
      <c r="G17" s="430">
        <f>OUT_1!G17</f>
        <v>456.26920699999999</v>
      </c>
      <c r="H17" s="430">
        <f>OUT_1!H17</f>
        <v>1756.7268860099998</v>
      </c>
      <c r="I17" s="430">
        <f>OUT_1!I17</f>
        <v>12.817253990000001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15735.299690230002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20.444180029999998</v>
      </c>
      <c r="AS17" s="430">
        <f>OUT_1!AS17</f>
        <v>17707.508697174995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107049.74371038002</v>
      </c>
      <c r="E18" s="430">
        <f>OUT_1!E18</f>
        <v>16272.881236319996</v>
      </c>
      <c r="F18" s="430">
        <f>OUT_1!F18</f>
        <v>448.15919907000006</v>
      </c>
      <c r="G18" s="430">
        <f>OUT_1!G18</f>
        <v>1465.4676764999999</v>
      </c>
      <c r="H18" s="430">
        <f>OUT_1!H18</f>
        <v>5834.4533575400001</v>
      </c>
      <c r="I18" s="430">
        <f>OUT_1!I18</f>
        <v>61.635711549999996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543.22355532000006</v>
      </c>
      <c r="P18" s="430">
        <f>OUT_1!P18</f>
        <v>0</v>
      </c>
      <c r="Q18" s="430">
        <f>OUT_1!Q18</f>
        <v>1.4357642399999999</v>
      </c>
      <c r="R18" s="430">
        <f>OUT_1!R18</f>
        <v>0.38724117000000002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0.10356828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15.525034039999998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98413.798396720071</v>
      </c>
      <c r="AK18" s="430">
        <f>OUT_1!AK18</f>
        <v>0</v>
      </c>
      <c r="AL18" s="430">
        <f>OUT_1!AL18</f>
        <v>550.07957197000007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0.93473640000000002</v>
      </c>
      <c r="AR18" s="430">
        <f>OUT_1!AR18</f>
        <v>725.64879659000019</v>
      </c>
      <c r="AS18" s="430">
        <f>OUT_1!AS18</f>
        <v>115703.25238012505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107049.74371038002</v>
      </c>
      <c r="E19" s="436">
        <f t="shared" si="0"/>
        <v>16272.881236319996</v>
      </c>
      <c r="F19" s="436">
        <f t="shared" si="0"/>
        <v>448.15919907000006</v>
      </c>
      <c r="G19" s="436">
        <f t="shared" si="0"/>
        <v>1465.4676764999999</v>
      </c>
      <c r="H19" s="436">
        <f t="shared" si="0"/>
        <v>5834.4533575400001</v>
      </c>
      <c r="I19" s="436">
        <f t="shared" si="0"/>
        <v>61.635711549999996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4005.1177025499992</v>
      </c>
      <c r="E29" s="430">
        <f>OUT_1!E29</f>
        <v>395.78847201999997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4195.9882421099992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4298.4472083399996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13257.324544660001</v>
      </c>
      <c r="E30" s="430">
        <f>OUT_1!E30</f>
        <v>7750.2162891700009</v>
      </c>
      <c r="F30" s="430">
        <f>OUT_1!F30</f>
        <v>1013.9182271699999</v>
      </c>
      <c r="G30" s="430">
        <f>OUT_1!G30</f>
        <v>2338.9021110199997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10050.42767533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17260.612107110002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7578.522755019997</v>
      </c>
      <c r="E31" s="430">
        <f>OUT_1!E31</f>
        <v>2403.0986237099992</v>
      </c>
      <c r="F31" s="430">
        <f>OUT_1!F31</f>
        <v>1061.2169631100003</v>
      </c>
      <c r="G31" s="430">
        <f>OUT_1!G31</f>
        <v>2338.9016110199996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1935.2192353300004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7658.479594094998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24840.965002229997</v>
      </c>
      <c r="E32" s="430">
        <f>OUT_1!E32</f>
        <v>10549.1033849</v>
      </c>
      <c r="F32" s="430">
        <f>OUT_1!F32</f>
        <v>2075.1351902800002</v>
      </c>
      <c r="G32" s="430">
        <f>OUT_1!G32</f>
        <v>4677.8037220399992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16181.635152769999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29217.538909544997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24840.965002229997</v>
      </c>
      <c r="E33" s="436">
        <f t="shared" si="1"/>
        <v>10549.1033849</v>
      </c>
      <c r="F33" s="436">
        <f t="shared" si="1"/>
        <v>2075.1351902800002</v>
      </c>
      <c r="G33" s="436">
        <f t="shared" si="1"/>
        <v>4677.8037220399992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1529.3711713399998</v>
      </c>
      <c r="E36" s="430">
        <f>OUT_1!E36</f>
        <v>58.668683689999995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1541.8738790300001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1588.0398550300001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184.96803476000002</v>
      </c>
      <c r="E37" s="430">
        <f>OUT_1!E37</f>
        <v>4.2894500000000002E-3</v>
      </c>
      <c r="F37" s="430">
        <f>OUT_1!F37</f>
        <v>0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129.97575848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184.96803475999999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5451.3727536600009</v>
      </c>
      <c r="E38" s="430">
        <f>OUT_1!E38</f>
        <v>350.93090026999994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5451.9607896700008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5627.1322218000005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7165.7119597600013</v>
      </c>
      <c r="E39" s="430">
        <f>OUT_1!E39</f>
        <v>409.60387340999995</v>
      </c>
      <c r="F39" s="430">
        <f>OUT_1!F39</f>
        <v>46.165976000000001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7123.8104271800012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7400.1401115900017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409.60387340999995</v>
      </c>
      <c r="F40" s="436">
        <f t="shared" si="2"/>
        <v>46.165976000000001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32006.676961990001</v>
      </c>
      <c r="E42" s="430">
        <f t="shared" si="3"/>
        <v>10958.70725831</v>
      </c>
      <c r="F42" s="430">
        <f t="shared" si="3"/>
        <v>2121.30116628</v>
      </c>
      <c r="G42" s="430">
        <f t="shared" si="3"/>
        <v>4677.8037220399992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23305.445579949999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36617.679021135002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139056.42067237</v>
      </c>
      <c r="E47" s="431">
        <f t="shared" si="4"/>
        <v>27231.588494629996</v>
      </c>
      <c r="F47" s="431">
        <f t="shared" si="4"/>
        <v>2569.4603653499998</v>
      </c>
      <c r="G47" s="431">
        <f t="shared" si="4"/>
        <v>6143.2713985399987</v>
      </c>
      <c r="H47" s="431">
        <f t="shared" si="4"/>
        <v>5834.4533575400001</v>
      </c>
      <c r="I47" s="431">
        <f t="shared" si="4"/>
        <v>61.635711549999996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543.22355532000006</v>
      </c>
      <c r="P47" s="431">
        <f t="shared" si="4"/>
        <v>0</v>
      </c>
      <c r="Q47" s="431">
        <f t="shared" si="4"/>
        <v>1.4357642399999999</v>
      </c>
      <c r="R47" s="431">
        <f t="shared" si="4"/>
        <v>0.38724117000000002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0.10356828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15.525034039999998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121719.24397667007</v>
      </c>
      <c r="AK47" s="431">
        <f t="shared" si="4"/>
        <v>0</v>
      </c>
      <c r="AL47" s="431">
        <f t="shared" si="4"/>
        <v>550.07957197000007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0.93473640000000002</v>
      </c>
      <c r="AR47" s="431">
        <f t="shared" si="4"/>
        <v>891.0721502900002</v>
      </c>
      <c r="AS47" s="431">
        <f t="shared" si="4"/>
        <v>152320.93140126005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139056.42067237</v>
      </c>
      <c r="E48" s="390">
        <f t="shared" si="5"/>
        <v>27231.588494629996</v>
      </c>
      <c r="F48" s="390">
        <f t="shared" si="5"/>
        <v>2569.4603653499998</v>
      </c>
      <c r="G48" s="390">
        <f t="shared" si="5"/>
        <v>6143.2713985399987</v>
      </c>
      <c r="H48" s="390">
        <f t="shared" si="5"/>
        <v>5834.4533575400001</v>
      </c>
      <c r="I48" s="390">
        <f t="shared" si="5"/>
        <v>61.635711549999996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июня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30580.618727930017</v>
      </c>
      <c r="E18" s="430">
        <f>OUT_4!E18</f>
        <v>22372.408469650047</v>
      </c>
      <c r="F18" s="430">
        <f>OUT_4!F18</f>
        <v>1029.9218651400001</v>
      </c>
      <c r="G18" s="430">
        <f>OUT_4!G18</f>
        <v>1997.24991228</v>
      </c>
      <c r="H18" s="430">
        <f>OUT_4!H18</f>
        <v>2301.1972960600001</v>
      </c>
      <c r="I18" s="430">
        <f>OUT_4!I18</f>
        <v>0</v>
      </c>
      <c r="J18" s="430">
        <f>OUT_4!J18</f>
        <v>1446.6138588400001</v>
      </c>
      <c r="K18" s="430">
        <f>OUT_4!K18</f>
        <v>141.42599618999995</v>
      </c>
      <c r="L18" s="430">
        <f>OUT_4!L18</f>
        <v>0</v>
      </c>
      <c r="M18" s="430">
        <f>OUT_4!M18</f>
        <v>34024.48249905002</v>
      </c>
      <c r="N18" s="430">
        <f>OUT_4!N18</f>
        <v>24815.031761900045</v>
      </c>
      <c r="O18" s="430">
        <f>OUT_4!O18</f>
        <v>1029.9218651400001</v>
      </c>
    </row>
    <row r="19" spans="1:16" s="376" customFormat="1" ht="15">
      <c r="A19" s="385"/>
      <c r="B19" s="444" t="s">
        <v>158</v>
      </c>
      <c r="C19" s="445"/>
      <c r="D19" s="430">
        <f>OUT_4!D19</f>
        <v>22817.239716644959</v>
      </c>
      <c r="E19" s="430">
        <f>OUT_4!E19</f>
        <v>18246.945238340031</v>
      </c>
      <c r="F19" s="430">
        <f>OUT_4!F19</f>
        <v>2948.609665279997</v>
      </c>
      <c r="G19" s="430">
        <f>OUT_4!G19</f>
        <v>7807.7413098400002</v>
      </c>
      <c r="H19" s="430">
        <f>OUT_4!H19</f>
        <v>9452.8707972700013</v>
      </c>
      <c r="I19" s="430">
        <f>OUT_4!I19</f>
        <v>0</v>
      </c>
      <c r="J19" s="430">
        <f>OUT_4!J19</f>
        <v>80.533338299999997</v>
      </c>
      <c r="K19" s="430">
        <f>OUT_4!K19</f>
        <v>104.43469646</v>
      </c>
      <c r="L19" s="430">
        <f>OUT_4!L19</f>
        <v>0</v>
      </c>
      <c r="M19" s="430">
        <f>OUT_4!M19</f>
        <v>30705.514364784958</v>
      </c>
      <c r="N19" s="430">
        <f>OUT_4!N19</f>
        <v>27804.250732070035</v>
      </c>
      <c r="O19" s="430">
        <f>OUT_4!O19</f>
        <v>2948.609665279997</v>
      </c>
    </row>
    <row r="20" spans="1:16" s="376" customFormat="1" ht="15">
      <c r="A20" s="382"/>
      <c r="B20" s="386" t="s">
        <v>159</v>
      </c>
      <c r="C20" s="386"/>
      <c r="D20" s="430">
        <f>OUT_4!D20</f>
        <v>7908.5591413900001</v>
      </c>
      <c r="E20" s="430">
        <f>OUT_4!E20</f>
        <v>7551.026930719996</v>
      </c>
      <c r="F20" s="430">
        <f>OUT_4!F20</f>
        <v>2247.9226250000006</v>
      </c>
      <c r="G20" s="430">
        <f>OUT_4!G20</f>
        <v>6937.3864958450004</v>
      </c>
      <c r="H20" s="430">
        <f>OUT_4!H20</f>
        <v>708.99533922000023</v>
      </c>
      <c r="I20" s="430">
        <f>OUT_4!I20</f>
        <v>12.097759030000001</v>
      </c>
      <c r="J20" s="430">
        <f>OUT_4!J20</f>
        <v>4533.9276747699996</v>
      </c>
      <c r="K20" s="430">
        <f>OUT_4!K20</f>
        <v>1078.0339633400004</v>
      </c>
      <c r="L20" s="430">
        <f>OUT_4!L20</f>
        <v>15.170583690000001</v>
      </c>
      <c r="M20" s="430">
        <f>OUT_4!M20</f>
        <v>19379.873312004998</v>
      </c>
      <c r="N20" s="430">
        <f>OUT_4!N20</f>
        <v>9338.0562332799964</v>
      </c>
      <c r="O20" s="430">
        <f>OUT_4!O20</f>
        <v>2275.1909677200006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61306.417585964969</v>
      </c>
      <c r="E21" s="431">
        <f>OUT_4!E21</f>
        <v>48170.380638710078</v>
      </c>
      <c r="F21" s="431">
        <f>OUT_4!F21</f>
        <v>6226.4541554199977</v>
      </c>
      <c r="G21" s="431">
        <f>OUT_4!G21</f>
        <v>16742.377717964999</v>
      </c>
      <c r="H21" s="431">
        <f>OUT_4!H21</f>
        <v>12463.063432550001</v>
      </c>
      <c r="I21" s="431">
        <f>OUT_4!I21</f>
        <v>12.097759030000001</v>
      </c>
      <c r="J21" s="431">
        <f>OUT_4!J21</f>
        <v>6061.0748719099993</v>
      </c>
      <c r="K21" s="431">
        <f>OUT_4!K21</f>
        <v>1323.8946559900003</v>
      </c>
      <c r="L21" s="431">
        <f>OUT_4!L21</f>
        <v>15.170583690000001</v>
      </c>
      <c r="M21" s="431">
        <f>OUT_4!M21</f>
        <v>84109.870175839984</v>
      </c>
      <c r="N21" s="431">
        <f>OUT_4!N21</f>
        <v>61957.338727250077</v>
      </c>
      <c r="O21" s="431">
        <f>OUT_4!O21</f>
        <v>6253.7224981399977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82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51688.752247440083</v>
      </c>
      <c r="E15" s="227">
        <v>5616.583214870001</v>
      </c>
      <c r="F15" s="225">
        <v>86.171472380000012</v>
      </c>
      <c r="G15" s="227">
        <v>754.88311911000005</v>
      </c>
      <c r="H15" s="227">
        <v>1756.29976321</v>
      </c>
      <c r="I15" s="227">
        <v>7.9419583800000009</v>
      </c>
      <c r="J15" s="227"/>
      <c r="K15" s="227"/>
      <c r="L15" s="227"/>
      <c r="M15" s="227"/>
      <c r="N15" s="227"/>
      <c r="O15" s="227">
        <v>29.943526869999999</v>
      </c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2.1171970199999999</v>
      </c>
      <c r="AF15" s="227"/>
      <c r="AG15" s="227"/>
      <c r="AH15" s="227"/>
      <c r="AI15" s="227"/>
      <c r="AJ15" s="227">
        <v>47933.783326090059</v>
      </c>
      <c r="AK15" s="227"/>
      <c r="AL15" s="227"/>
      <c r="AM15" s="227"/>
      <c r="AN15" s="227"/>
      <c r="AO15" s="227"/>
      <c r="AP15" s="227"/>
      <c r="AQ15" s="227"/>
      <c r="AR15" s="227">
        <v>66.395095900000015</v>
      </c>
      <c r="AS15" s="295">
        <f>SUM(D15:AR15)/2</f>
        <v>53982.949062715074</v>
      </c>
    </row>
    <row r="16" spans="1:62" s="23" customFormat="1" ht="18" customHeight="1">
      <c r="A16" s="26"/>
      <c r="B16" s="51" t="s">
        <v>106</v>
      </c>
      <c r="C16" s="328"/>
      <c r="D16" s="227">
        <v>42354.682029479947</v>
      </c>
      <c r="E16" s="227">
        <v>6503.389245729998</v>
      </c>
      <c r="F16" s="227">
        <v>275.93992552000003</v>
      </c>
      <c r="G16" s="227">
        <v>254.31535038999996</v>
      </c>
      <c r="H16" s="227">
        <v>2321.4267083199998</v>
      </c>
      <c r="I16" s="225">
        <v>40.876499179999996</v>
      </c>
      <c r="J16" s="227"/>
      <c r="K16" s="227"/>
      <c r="L16" s="227"/>
      <c r="M16" s="227"/>
      <c r="N16" s="227"/>
      <c r="O16" s="227">
        <v>325.08586171000002</v>
      </c>
      <c r="P16" s="227"/>
      <c r="Q16" s="227">
        <v>1.4357642399999999</v>
      </c>
      <c r="R16" s="227">
        <v>0.38724117000000002</v>
      </c>
      <c r="S16" s="227"/>
      <c r="T16" s="227"/>
      <c r="U16" s="227"/>
      <c r="V16" s="227"/>
      <c r="W16" s="227"/>
      <c r="X16" s="227"/>
      <c r="Y16" s="227"/>
      <c r="Z16" s="227">
        <v>0.10356828</v>
      </c>
      <c r="AA16" s="227"/>
      <c r="AB16" s="227"/>
      <c r="AC16" s="227"/>
      <c r="AD16" s="227"/>
      <c r="AE16" s="227">
        <v>13.407837019999999</v>
      </c>
      <c r="AF16" s="227"/>
      <c r="AG16" s="227"/>
      <c r="AH16" s="227"/>
      <c r="AI16" s="227"/>
      <c r="AJ16" s="227">
        <v>34744.715380400005</v>
      </c>
      <c r="AK16" s="227"/>
      <c r="AL16" s="227">
        <v>550.07957197000007</v>
      </c>
      <c r="AM16" s="227"/>
      <c r="AN16" s="227"/>
      <c r="AO16" s="227"/>
      <c r="AP16" s="227"/>
      <c r="AQ16" s="227">
        <v>0.93473640000000002</v>
      </c>
      <c r="AR16" s="227">
        <v>638.8095206600002</v>
      </c>
      <c r="AS16" s="295">
        <f>SUM(D16:AR16)/2</f>
        <v>44012.79462023497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13006.309433459994</v>
      </c>
      <c r="E17" s="227">
        <v>4152.9087757199977</v>
      </c>
      <c r="F17" s="227">
        <v>86.047801170000014</v>
      </c>
      <c r="G17" s="227">
        <v>456.26920699999999</v>
      </c>
      <c r="H17" s="227">
        <v>1756.7268860099998</v>
      </c>
      <c r="I17" s="227">
        <v>12.817253990000001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15735.299690230002</v>
      </c>
      <c r="AK17" s="227"/>
      <c r="AL17" s="227"/>
      <c r="AM17" s="227"/>
      <c r="AN17" s="227"/>
      <c r="AO17" s="227"/>
      <c r="AP17" s="227"/>
      <c r="AQ17" s="227"/>
      <c r="AR17" s="227">
        <v>20.444180029999998</v>
      </c>
      <c r="AS17" s="295">
        <f>SUM(D17:AR17)/2</f>
        <v>17707.508697174995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107049.74371038002</v>
      </c>
      <c r="E18" s="295">
        <f t="shared" si="0"/>
        <v>16272.881236319996</v>
      </c>
      <c r="F18" s="295">
        <f t="shared" si="0"/>
        <v>448.15919907000006</v>
      </c>
      <c r="G18" s="295">
        <f t="shared" si="0"/>
        <v>1465.4676764999999</v>
      </c>
      <c r="H18" s="295">
        <f t="shared" si="0"/>
        <v>5834.4533575400001</v>
      </c>
      <c r="I18" s="295">
        <f t="shared" si="0"/>
        <v>61.635711549999996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543.22355532000006</v>
      </c>
      <c r="P18" s="295">
        <f t="shared" si="0"/>
        <v>0</v>
      </c>
      <c r="Q18" s="295">
        <f t="shared" si="0"/>
        <v>1.4357642399999999</v>
      </c>
      <c r="R18" s="295">
        <f t="shared" si="0"/>
        <v>0.38724117000000002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0.10356828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15.525034039999998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98413.798396720071</v>
      </c>
      <c r="AK18" s="295">
        <f t="shared" si="0"/>
        <v>0</v>
      </c>
      <c r="AL18" s="295">
        <f t="shared" si="0"/>
        <v>550.07957197000007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0.93473640000000002</v>
      </c>
      <c r="AR18" s="295">
        <f t="shared" si="0"/>
        <v>725.64879659000019</v>
      </c>
      <c r="AS18" s="295">
        <f>SUM(D18:AR18)/2</f>
        <v>115703.25238012505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115703.25238012505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4005.1177025499992</v>
      </c>
      <c r="E29" s="227">
        <v>395.78847201999997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4195.9882421099992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4298.4472083399996</v>
      </c>
    </row>
    <row r="30" spans="1:62" s="17" customFormat="1" ht="18" customHeight="1">
      <c r="A30" s="24"/>
      <c r="B30" s="51" t="s">
        <v>106</v>
      </c>
      <c r="C30" s="25"/>
      <c r="D30" s="227">
        <v>13257.324544660001</v>
      </c>
      <c r="E30" s="227">
        <v>7750.2162891700009</v>
      </c>
      <c r="F30" s="227">
        <v>1013.9182271699999</v>
      </c>
      <c r="G30" s="227">
        <v>2338.9021110199997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10050.42767533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17260.612107110002</v>
      </c>
    </row>
    <row r="31" spans="1:62" s="17" customFormat="1" ht="18" customHeight="1">
      <c r="A31" s="20"/>
      <c r="B31" s="51" t="s">
        <v>107</v>
      </c>
      <c r="C31" s="25"/>
      <c r="D31" s="227">
        <v>7578.522755019997</v>
      </c>
      <c r="E31" s="227">
        <v>2403.0986237099992</v>
      </c>
      <c r="F31" s="227">
        <v>1061.2169631100003</v>
      </c>
      <c r="G31" s="227">
        <v>2338.9016110199996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1935.2192353300004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7658.479594094998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24840.965002229997</v>
      </c>
      <c r="E32" s="295">
        <f t="shared" si="2"/>
        <v>10549.1033849</v>
      </c>
      <c r="F32" s="295">
        <f t="shared" si="2"/>
        <v>2075.1351902800002</v>
      </c>
      <c r="G32" s="295">
        <f t="shared" si="2"/>
        <v>4677.8037220399992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16181.635152769999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29217.538909544997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29217.538909544997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1529.3711713399998</v>
      </c>
      <c r="E36" s="227">
        <v>58.668683689999995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1541.8738790300001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1588.0398550300001</v>
      </c>
    </row>
    <row r="37" spans="1:62" s="17" customFormat="1" ht="18" customHeight="1">
      <c r="A37" s="24"/>
      <c r="B37" s="51" t="s">
        <v>106</v>
      </c>
      <c r="C37" s="25"/>
      <c r="D37" s="227">
        <v>184.96803476000002</v>
      </c>
      <c r="E37" s="227">
        <v>4.2894500000000002E-3</v>
      </c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129.97575848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184.96803475999999</v>
      </c>
    </row>
    <row r="38" spans="1:62" s="17" customFormat="1" ht="18" customHeight="1">
      <c r="A38" s="20"/>
      <c r="B38" s="51" t="s">
        <v>107</v>
      </c>
      <c r="C38" s="25"/>
      <c r="D38" s="227">
        <v>5451.3727536600009</v>
      </c>
      <c r="E38" s="227">
        <v>350.93090026999994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5451.9607896700008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5627.1322218000005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7165.7119597600013</v>
      </c>
      <c r="E39" s="295">
        <f t="shared" si="3"/>
        <v>409.60387340999995</v>
      </c>
      <c r="F39" s="295">
        <f t="shared" si="3"/>
        <v>46.165976000000001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7123.8104271800012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7400.1401115900017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7400.1401115900017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32006.676961990001</v>
      </c>
      <c r="E42" s="295">
        <f>+SUM(E39,E32)</f>
        <v>10958.70725831</v>
      </c>
      <c r="F42" s="295">
        <f>+SUM(F39,F32)</f>
        <v>2121.30116628</v>
      </c>
      <c r="G42" s="295">
        <f>+SUM(G39,G32)</f>
        <v>4677.8037220399992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23305.445579949999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36617.679021135002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139056.42067237</v>
      </c>
      <c r="E46" s="296">
        <f t="shared" si="5"/>
        <v>27231.588494629996</v>
      </c>
      <c r="F46" s="296">
        <f t="shared" si="5"/>
        <v>2569.4603653499998</v>
      </c>
      <c r="G46" s="296">
        <f t="shared" si="5"/>
        <v>6143.2713985399987</v>
      </c>
      <c r="H46" s="296">
        <f t="shared" si="5"/>
        <v>5834.4533575400001</v>
      </c>
      <c r="I46" s="296">
        <f t="shared" si="5"/>
        <v>61.635711549999996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543.22355532000006</v>
      </c>
      <c r="P46" s="296">
        <f t="shared" si="5"/>
        <v>0</v>
      </c>
      <c r="Q46" s="296">
        <f t="shared" si="5"/>
        <v>1.4357642399999999</v>
      </c>
      <c r="R46" s="296">
        <f t="shared" si="5"/>
        <v>0.38724117000000002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0.10356828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15.525034039999998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121719.24397667007</v>
      </c>
      <c r="AK46" s="296">
        <f t="shared" si="5"/>
        <v>0</v>
      </c>
      <c r="AL46" s="296">
        <f t="shared" si="5"/>
        <v>550.07957197000007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0.93473640000000002</v>
      </c>
      <c r="AR46" s="296">
        <f t="shared" si="5"/>
        <v>891.0721502900002</v>
      </c>
      <c r="AS46" s="296">
        <f>+SUM(AS42,AS25,AS18,AS44)</f>
        <v>152320.93140126005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152320.93140126005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2019-10-01T14:38:52Z</dcterms:created>
  <dcterms:modified xsi:type="dcterms:W3CDTF">2019-10-01T14:38:52Z</dcterms:modified>
  <cp:category/>
</cp:coreProperties>
</file>