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3" i="2"/>
  <c r="AS36" i="2"/>
  <c r="AS37" i="2"/>
  <c r="AS38" i="2"/>
  <c r="D39" i="2"/>
  <c r="E39" i="2"/>
  <c r="F39" i="2"/>
  <c r="G39" i="2"/>
  <c r="AS39" i="2" s="1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S42" i="2" s="1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4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H32" i="42"/>
  <c r="I32" i="42"/>
  <c r="I33" i="42" s="1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F33" i="42"/>
  <c r="G33" i="42"/>
  <c r="H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2" i="42" s="1"/>
  <c r="F47" i="42" s="1"/>
  <c r="F48" i="42" s="1"/>
  <c r="G39" i="42"/>
  <c r="G40" i="42" s="1"/>
  <c r="H39" i="42"/>
  <c r="H40" i="42" s="1"/>
  <c r="I39" i="42"/>
  <c r="I42" i="42" s="1"/>
  <c r="I47" i="42" s="1"/>
  <c r="I48" i="42" s="1"/>
  <c r="J39" i="42"/>
  <c r="K39" i="42"/>
  <c r="L39" i="42"/>
  <c r="M39" i="42"/>
  <c r="N39" i="42"/>
  <c r="N42" i="42" s="1"/>
  <c r="N47" i="42" s="1"/>
  <c r="O39" i="42"/>
  <c r="O42" i="42" s="1"/>
  <c r="O47" i="42" s="1"/>
  <c r="P39" i="42"/>
  <c r="P42" i="42" s="1"/>
  <c r="P47" i="42" s="1"/>
  <c r="Q39" i="42"/>
  <c r="Q42" i="42" s="1"/>
  <c r="Q47" i="42" s="1"/>
  <c r="R39" i="42"/>
  <c r="S39" i="42"/>
  <c r="T39" i="42"/>
  <c r="U39" i="42"/>
  <c r="V39" i="42"/>
  <c r="V42" i="42" s="1"/>
  <c r="V47" i="42" s="1"/>
  <c r="W39" i="42"/>
  <c r="W42" i="42" s="1"/>
  <c r="W47" i="42" s="1"/>
  <c r="X39" i="42"/>
  <c r="X42" i="42" s="1"/>
  <c r="X47" i="42" s="1"/>
  <c r="Y39" i="42"/>
  <c r="Y42" i="42" s="1"/>
  <c r="Y47" i="42" s="1"/>
  <c r="Z39" i="42"/>
  <c r="AA39" i="42"/>
  <c r="AB39" i="42"/>
  <c r="AC39" i="42"/>
  <c r="AD39" i="42"/>
  <c r="AD42" i="42" s="1"/>
  <c r="AD47" i="42" s="1"/>
  <c r="AE39" i="42"/>
  <c r="AE42" i="42" s="1"/>
  <c r="AE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M39" i="42"/>
  <c r="AM42" i="42" s="1"/>
  <c r="AM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E40" i="42"/>
  <c r="F40" i="42"/>
  <c r="I40" i="42"/>
  <c r="J40" i="42"/>
  <c r="K40" i="42"/>
  <c r="L40" i="42"/>
  <c r="D42" i="42"/>
  <c r="D47" i="42" s="1"/>
  <c r="D48" i="42" s="1"/>
  <c r="E42" i="42"/>
  <c r="E47" i="42" s="1"/>
  <c r="E48" i="42" s="1"/>
  <c r="J42" i="42"/>
  <c r="K42" i="42"/>
  <c r="L42" i="42"/>
  <c r="L47" i="42" s="1"/>
  <c r="L48" i="42" s="1"/>
  <c r="M42" i="42"/>
  <c r="M47" i="42" s="1"/>
  <c r="R42" i="42"/>
  <c r="S42" i="42"/>
  <c r="T42" i="42"/>
  <c r="T47" i="42" s="1"/>
  <c r="U42" i="42"/>
  <c r="U47" i="42" s="1"/>
  <c r="Z42" i="42"/>
  <c r="AA42" i="42"/>
  <c r="AB42" i="42"/>
  <c r="AB47" i="42" s="1"/>
  <c r="AC42" i="42"/>
  <c r="AC47" i="42" s="1"/>
  <c r="AH42" i="42"/>
  <c r="AI42" i="42"/>
  <c r="AJ42" i="42"/>
  <c r="AJ47" i="42" s="1"/>
  <c r="AK42" i="42"/>
  <c r="AK47" i="42" s="1"/>
  <c r="AP42" i="42"/>
  <c r="AQ42" i="42"/>
  <c r="AR42" i="42"/>
  <c r="AR47" i="42" s="1"/>
  <c r="J47" i="42"/>
  <c r="J48" i="42" s="1"/>
  <c r="K47" i="42"/>
  <c r="K48" i="42" s="1"/>
  <c r="R47" i="42"/>
  <c r="S47" i="42"/>
  <c r="Z47" i="42"/>
  <c r="AA47" i="42"/>
  <c r="AH47" i="42"/>
  <c r="AI47" i="42"/>
  <c r="AP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N21" i="14" s="1"/>
  <c r="O19" i="14"/>
  <c r="O21" i="14" s="1"/>
  <c r="M20" i="14"/>
  <c r="P22" i="28" s="1"/>
  <c r="N20" i="14"/>
  <c r="O20" i="14"/>
  <c r="D21" i="14"/>
  <c r="E21" i="14"/>
  <c r="F21" i="14"/>
  <c r="G21" i="14"/>
  <c r="H21" i="14"/>
  <c r="I21" i="14"/>
  <c r="I23" i="28" s="1"/>
  <c r="J21" i="14"/>
  <c r="K21" i="14"/>
  <c r="L21" i="14"/>
  <c r="M25" i="14"/>
  <c r="N25" i="14"/>
  <c r="O25" i="14"/>
  <c r="M26" i="14"/>
  <c r="N26" i="14"/>
  <c r="O26" i="14"/>
  <c r="M27" i="14"/>
  <c r="N27" i="14"/>
  <c r="O27" i="14"/>
  <c r="D28" i="14"/>
  <c r="M28" i="14" s="1"/>
  <c r="E28" i="14"/>
  <c r="N28" i="14" s="1"/>
  <c r="Q30" i="28" s="1"/>
  <c r="F28" i="14"/>
  <c r="O28" i="14" s="1"/>
  <c r="R30" i="28" s="1"/>
  <c r="G28" i="14"/>
  <c r="H28" i="14"/>
  <c r="I28" i="14"/>
  <c r="J28" i="14"/>
  <c r="K28" i="14"/>
  <c r="L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G35" i="14"/>
  <c r="M35" i="14" s="1"/>
  <c r="H35" i="14"/>
  <c r="I35" i="14"/>
  <c r="J35" i="14"/>
  <c r="K35" i="14"/>
  <c r="L35" i="14"/>
  <c r="N35" i="14"/>
  <c r="O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Q22" i="28"/>
  <c r="R22" i="28"/>
  <c r="D23" i="28"/>
  <c r="E23" i="28"/>
  <c r="F23" i="28"/>
  <c r="H23" i="28"/>
  <c r="J23" i="28"/>
  <c r="K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Q37" i="28"/>
  <c r="R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Q23" i="28" l="1"/>
  <c r="N21" i="43"/>
  <c r="AS19" i="19"/>
  <c r="G23" i="28"/>
  <c r="AS18" i="42"/>
  <c r="P27" i="28"/>
  <c r="A3" i="14" s="1"/>
  <c r="P30" i="28"/>
  <c r="O23" i="28"/>
  <c r="AS40" i="19"/>
  <c r="AS39" i="42"/>
  <c r="AS42" i="42" s="1"/>
  <c r="R23" i="28"/>
  <c r="E8" i="27" s="1"/>
  <c r="O21" i="43"/>
  <c r="P34" i="28"/>
  <c r="P37" i="28"/>
  <c r="P23" i="28"/>
  <c r="A4" i="14" s="1"/>
  <c r="M21" i="43"/>
  <c r="A6" i="14"/>
  <c r="AS46" i="2"/>
  <c r="AS47" i="19" s="1"/>
  <c r="A7" i="2" s="1"/>
  <c r="AS43" i="19"/>
  <c r="A3" i="2" s="1"/>
  <c r="A5" i="14"/>
  <c r="AS40" i="2"/>
  <c r="AS19" i="2"/>
  <c r="AS20" i="19" s="1"/>
  <c r="H42" i="42"/>
  <c r="H47" i="42" s="1"/>
  <c r="H48" i="42" s="1"/>
  <c r="G42" i="42"/>
  <c r="G47" i="42" s="1"/>
  <c r="G48" i="42" s="1"/>
  <c r="AS47" i="42" l="1"/>
  <c r="AS47" i="2"/>
  <c r="AS41" i="19"/>
  <c r="AS48" i="19" l="1"/>
  <c r="T16" i="28"/>
  <c r="E5" i="27" l="1"/>
  <c r="A6" i="2"/>
  <c r="E6" i="27"/>
</calcChain>
</file>

<file path=xl/sharedStrings.xml><?xml version="1.0" encoding="utf-8"?>
<sst xmlns="http://schemas.openxmlformats.org/spreadsheetml/2006/main" count="946" uniqueCount="388">
  <si>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</si>
  <si>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</si>
  <si>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</si>
  <si>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</si>
  <si>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</si>
  <si>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</si>
  <si>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</si>
  <si>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</si>
  <si>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</si>
  <si>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</si>
  <si>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</si>
  <si>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</si>
  <si>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</si>
  <si>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</si>
  <si>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</si>
  <si>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</si>
  <si>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</si>
  <si>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</si>
  <si>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</si>
  <si>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</si>
  <si>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</si>
  <si>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</si>
  <si>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</si>
  <si>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</si>
  <si>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</si>
  <si>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</si>
  <si>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</si>
  <si>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</si>
  <si>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</si>
  <si>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</si>
  <si>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</si>
  <si>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</si>
  <si>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</si>
  <si>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</si>
  <si>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</si>
  <si>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</si>
  <si>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</si>
  <si>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</si>
  <si>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</si>
  <si>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</si>
  <si>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</si>
  <si>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</si>
  <si>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</si>
  <si>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</si>
  <si>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</si>
  <si>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</si>
  <si>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</si>
  <si>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</si>
  <si>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</si>
  <si>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</si>
  <si>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</si>
  <si>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</si>
  <si>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</si>
  <si>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</si>
  <si>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</si>
  <si>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</si>
  <si>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</si>
  <si>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</si>
  <si>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</si>
  <si>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</si>
  <si>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</si>
  <si>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</si>
  <si>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</si>
  <si>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</si>
  <si>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</si>
  <si>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</si>
  <si>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</si>
  <si>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</si>
  <si>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</si>
  <si>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</si>
  <si>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</si>
  <si>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</si>
  <si>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</si>
  <si>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</si>
  <si>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</si>
  <si>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</si>
  <si>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</si>
  <si>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</si>
  <si>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</si>
  <si>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</si>
  <si>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</si>
  <si>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</si>
  <si>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</si>
  <si>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</si>
  <si>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</si>
  <si>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</si>
  <si>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</si>
  <si>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</si>
  <si>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</si>
  <si>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</si>
  <si>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</si>
  <si>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</si>
  <si>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</si>
  <si>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</si>
  <si>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</si>
  <si>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</si>
  <si>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</si>
  <si>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</si>
  <si>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</si>
  <si>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</si>
  <si>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</si>
  <si>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</si>
  <si>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</si>
  <si>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</si>
  <si>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</si>
  <si>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</si>
  <si>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</si>
  <si>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</si>
  <si>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</si>
  <si>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</si>
  <si>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</si>
  <si>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</si>
  <si>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</si>
  <si>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</si>
  <si>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</si>
  <si>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</si>
  <si>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</si>
  <si>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</si>
  <si>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</si>
  <si>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</si>
  <si>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</si>
  <si>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</si>
  <si>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</si>
  <si>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</si>
  <si>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</si>
  <si>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</si>
  <si>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</si>
  <si>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</si>
  <si>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</si>
  <si>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</si>
  <si>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</si>
  <si>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</si>
  <si>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</si>
  <si>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</si>
  <si>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</si>
  <si>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</si>
  <si>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</si>
  <si>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</si>
  <si>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</si>
  <si>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</si>
  <si>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</si>
  <si>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</si>
  <si>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</si>
  <si>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</si>
  <si>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</si>
  <si>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</si>
  <si>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</si>
  <si>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</si>
  <si>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</si>
  <si>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</si>
  <si>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</si>
  <si>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</si>
  <si>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</si>
  <si>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</si>
  <si>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</si>
  <si>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</si>
  <si>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</si>
  <si>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</si>
  <si>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</si>
  <si>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</si>
  <si>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</si>
  <si>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</si>
  <si>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</si>
  <si>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</si>
  <si>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</si>
  <si>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</si>
  <si>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</si>
  <si>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</si>
  <si>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</si>
  <si>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</si>
  <si>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</si>
  <si>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</si>
  <si>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</si>
  <si>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</si>
  <si>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</si>
  <si>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</si>
  <si>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</si>
  <si>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</si>
  <si>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</si>
  <si>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</si>
  <si>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</si>
  <si>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</si>
  <si>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</si>
  <si>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</si>
  <si>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</si>
  <si>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</si>
  <si>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</si>
  <si>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</si>
  <si>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</si>
  <si>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</si>
  <si>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</si>
  <si>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</si>
  <si>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</si>
  <si>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</si>
  <si>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</si>
  <si>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</si>
  <si>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</si>
  <si>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</si>
  <si>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</si>
  <si>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</si>
  <si>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</si>
  <si>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</si>
  <si>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</si>
  <si>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</si>
  <si>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</si>
  <si>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</si>
  <si>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</si>
  <si>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марта  2011 года </t>
  </si>
  <si>
    <t>Nominal or notional principal amounts outstanding at end-March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</si>
  <si>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</si>
  <si>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</si>
  <si>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</si>
  <si>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</si>
  <si>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</si>
  <si>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</si>
  <si>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</si>
  <si>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</si>
  <si>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</si>
  <si>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</si>
  <si>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</si>
  <si>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</si>
  <si>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</si>
  <si>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</si>
  <si>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</si>
  <si>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</si>
  <si>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</si>
  <si>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</si>
  <si>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</si>
  <si>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</si>
  <si>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</si>
  <si>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</si>
  <si>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</si>
  <si>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</si>
  <si>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</si>
  <si>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</si>
  <si>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</si>
  <si>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</si>
  <si>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</si>
  <si>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</si>
  <si>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</si>
  <si>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</si>
  <si>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</si>
  <si>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</si>
  <si>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</si>
  <si>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</si>
  <si>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</si>
  <si>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</si>
  <si>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</si>
  <si>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</si>
  <si>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</si>
  <si>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</si>
  <si>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</si>
  <si>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</si>
  <si>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</si>
  <si>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</si>
  <si>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</si>
  <si>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</si>
  <si>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</si>
  <si>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</si>
  <si>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</si>
  <si>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</si>
  <si>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</si>
  <si>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</si>
  <si>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</si>
  <si>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</si>
  <si>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</si>
  <si>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</si>
  <si>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</si>
  <si>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</si>
  <si>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</si>
  <si>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</si>
  <si>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</si>
  <si>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</si>
  <si>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</si>
  <si>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</si>
  <si>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</si>
  <si>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</si>
  <si>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</si>
  <si>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</si>
  <si>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</si>
  <si>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</si>
  <si>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</si>
  <si>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</si>
  <si>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</si>
  <si>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</si>
  <si>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</si>
  <si>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</si>
  <si>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</si>
  <si>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</si>
  <si>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</si>
  <si>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</si>
  <si>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</si>
  <si>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</si>
  <si>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</si>
  <si>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</si>
  <si>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</si>
  <si>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</si>
  <si>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</si>
  <si>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</si>
  <si>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</si>
  <si>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</si>
  <si>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</si>
  <si>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</si>
  <si>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</si>
  <si>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</si>
  <si>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</si>
  <si>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</si>
  <si>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</si>
  <si>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</si>
  <si>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</si>
  <si>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</si>
  <si>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</si>
  <si>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</si>
  <si>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</si>
  <si>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</si>
  <si>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</si>
  <si>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</si>
  <si>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</si>
  <si>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</si>
  <si>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</si>
  <si>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</si>
  <si>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</si>
  <si>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</si>
  <si>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</si>
  <si>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</si>
  <si>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</si>
  <si>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</si>
  <si>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</si>
  <si>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</si>
  <si>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</si>
  <si>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3064</t>
  </si>
  <si>
    <t>ОАО "СВЕДБАНК"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</si>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</sst>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218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233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233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314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218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233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19498.552958980013</v>
      </c>
      <c r="E18" s="315">
        <v>6986.0198670099962</v>
      </c>
      <c r="F18" s="315">
        <v>1015.2404921000002</v>
      </c>
      <c r="G18" s="315">
        <v>2511.3807317199999</v>
      </c>
      <c r="H18" s="315">
        <v>4148.9319459899989</v>
      </c>
      <c r="I18" s="315">
        <v>0</v>
      </c>
      <c r="J18" s="315">
        <v>1918.1059141649994</v>
      </c>
      <c r="K18" s="315">
        <v>175.93233135999998</v>
      </c>
      <c r="L18" s="316">
        <v>0</v>
      </c>
      <c r="M18" s="297">
        <f t="shared" ref="M18:O20" si="0">+SUM(D18,G18,J18)</f>
        <v>23928.039604865015</v>
      </c>
      <c r="N18" s="297">
        <f>+SUM(E18,H18,K18)</f>
        <v>11310.884144359996</v>
      </c>
      <c r="O18" s="297">
        <f>+SUM(F18,I18,L18)</f>
        <v>1015.2404921000002</v>
      </c>
    </row>
    <row r="19" spans="1:15" s="17" customFormat="1" ht="18" customHeight="1">
      <c r="A19" s="24"/>
      <c r="B19" s="51" t="s">
        <v>106</v>
      </c>
      <c r="C19" s="25"/>
      <c r="D19" s="315">
        <v>18950.843645620014</v>
      </c>
      <c r="E19" s="315">
        <v>10986.712091989995</v>
      </c>
      <c r="F19" s="315">
        <v>1990.2815107900003</v>
      </c>
      <c r="G19" s="315">
        <v>8853.7407678050004</v>
      </c>
      <c r="H19" s="315">
        <v>13135.581226580005</v>
      </c>
      <c r="I19" s="315">
        <v>0</v>
      </c>
      <c r="J19" s="315">
        <v>52.055204240000002</v>
      </c>
      <c r="K19" s="315">
        <v>115.40011914999999</v>
      </c>
      <c r="L19" s="316">
        <v>0</v>
      </c>
      <c r="M19" s="297">
        <f t="shared" si="0"/>
        <v>27856.639617665016</v>
      </c>
      <c r="N19" s="297">
        <f>+SUM(E19,H19,K19)</f>
        <v>24237.693437720001</v>
      </c>
      <c r="O19" s="297">
        <f>+SUM(F19,I19,L19)</f>
        <v>1990.2815107900003</v>
      </c>
    </row>
    <row r="20" spans="1:15" s="17" customFormat="1" ht="18" customHeight="1">
      <c r="A20" s="20"/>
      <c r="B20" s="51" t="s">
        <v>107</v>
      </c>
      <c r="C20" s="25"/>
      <c r="D20" s="315">
        <v>8314.182273340004</v>
      </c>
      <c r="E20" s="315">
        <v>6157.1699719500002</v>
      </c>
      <c r="F20" s="315">
        <v>2099.8122429500004</v>
      </c>
      <c r="G20" s="315">
        <v>9767.8467089599944</v>
      </c>
      <c r="H20" s="315">
        <v>760.17121679999991</v>
      </c>
      <c r="I20" s="315">
        <v>12.097759030000001</v>
      </c>
      <c r="J20" s="315">
        <v>5553.1963963500011</v>
      </c>
      <c r="K20" s="315">
        <v>1636.88179717</v>
      </c>
      <c r="L20" s="316">
        <v>15.170583690000001</v>
      </c>
      <c r="M20" s="297">
        <f t="shared" si="0"/>
        <v>23635.22537865</v>
      </c>
      <c r="N20" s="297">
        <f t="shared" si="0"/>
        <v>8554.2229859200015</v>
      </c>
      <c r="O20" s="297">
        <f t="shared" si="0"/>
        <v>2127.0805856700003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46763.578877940032</v>
      </c>
      <c r="E21" s="296">
        <f t="shared" ref="E21:K21" si="1">+SUM(E18:E20)</f>
        <v>24129.901930949989</v>
      </c>
      <c r="F21" s="296">
        <f t="shared" si="1"/>
        <v>5105.3342458400002</v>
      </c>
      <c r="G21" s="296">
        <f t="shared" si="1"/>
        <v>21132.968208484996</v>
      </c>
      <c r="H21" s="296">
        <f t="shared" si="1"/>
        <v>18044.684389370006</v>
      </c>
      <c r="I21" s="296">
        <f>+SUM(I18:I20)</f>
        <v>12.097759030000001</v>
      </c>
      <c r="J21" s="296">
        <f>+SUM(J18:J20)</f>
        <v>7523.357514755</v>
      </c>
      <c r="K21" s="296">
        <f t="shared" si="1"/>
        <v>1928.21424768</v>
      </c>
      <c r="L21" s="313">
        <f>+SUM(L18:L20)</f>
        <v>15.170583690000001</v>
      </c>
      <c r="M21" s="314">
        <f>+SUM(M18:M20)</f>
        <v>75419.904601180024</v>
      </c>
      <c r="N21" s="296">
        <f>+SUM(N18:N20)</f>
        <v>44102.800567999999</v>
      </c>
      <c r="O21" s="296">
        <f>+SUM(O18:O20)</f>
        <v>5132.6025885600011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14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25743.493288719976</v>
      </c>
      <c r="E15" s="430">
        <f>OUT_1!E15</f>
        <v>6980.0881634299922</v>
      </c>
      <c r="F15" s="430">
        <f>OUT_1!F15</f>
        <v>40.936550029999992</v>
      </c>
      <c r="G15" s="430">
        <f>OUT_1!G15</f>
        <v>114.84610101999998</v>
      </c>
      <c r="H15" s="430">
        <f>OUT_1!H15</f>
        <v>1483.3476545200001</v>
      </c>
      <c r="I15" s="430">
        <f>OUT_1!I15</f>
        <v>10.368412879999999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23.126924949999999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20518.281470119982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85.138070590000012</v>
      </c>
      <c r="AS15" s="430">
        <f>OUT_1!AS15</f>
        <v>27499.813318129975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30011.36315469004</v>
      </c>
      <c r="E16" s="430">
        <f>OUT_1!E16</f>
        <v>6284.99787474</v>
      </c>
      <c r="F16" s="430">
        <f>OUT_1!F16</f>
        <v>305.52745974000004</v>
      </c>
      <c r="G16" s="430">
        <f>OUT_1!G16</f>
        <v>186.37303698000005</v>
      </c>
      <c r="H16" s="430">
        <f>OUT_1!H16</f>
        <v>1322.4139785900002</v>
      </c>
      <c r="I16" s="430">
        <f>OUT_1!I16</f>
        <v>42.542495669999994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0.81094343000000002</v>
      </c>
      <c r="R16" s="430">
        <f>OUT_1!R16</f>
        <v>0.37878257999999998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5.2293050000000001E-2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11.026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24664.160296430007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1.6715314100000001</v>
      </c>
      <c r="AR16" s="430">
        <f>OUT_1!AR16</f>
        <v>577.82811263000019</v>
      </c>
      <c r="AS16" s="430">
        <f>OUT_1!AS16</f>
        <v>31927.837248440021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12751.555512990006</v>
      </c>
      <c r="E17" s="430">
        <f>OUT_1!E17</f>
        <v>4185.4519973600009</v>
      </c>
      <c r="F17" s="430">
        <f>OUT_1!F17</f>
        <v>13.168768380000001</v>
      </c>
      <c r="G17" s="430">
        <f>OUT_1!G17</f>
        <v>34.100560310000006</v>
      </c>
      <c r="H17" s="430">
        <f>OUT_1!H17</f>
        <v>1331.5298208900001</v>
      </c>
      <c r="I17" s="430">
        <f>OUT_1!I17</f>
        <v>20.583791459999997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14774.300334029997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0.99984001</v>
      </c>
      <c r="AR17" s="430">
        <f>OUT_1!AR17</f>
        <v>30.638351209999996</v>
      </c>
      <c r="AS17" s="430">
        <f>OUT_1!AS17</f>
        <v>16571.164488320002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68506.411956400014</v>
      </c>
      <c r="E18" s="430">
        <f>OUT_1!E18</f>
        <v>17450.538035529993</v>
      </c>
      <c r="F18" s="430">
        <f>OUT_1!F18</f>
        <v>359.63277815000004</v>
      </c>
      <c r="G18" s="430">
        <f>OUT_1!G18</f>
        <v>335.31969831000004</v>
      </c>
      <c r="H18" s="430">
        <f>OUT_1!H18</f>
        <v>4137.2914540000002</v>
      </c>
      <c r="I18" s="430">
        <f>OUT_1!I18</f>
        <v>73.494700009999988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0.81094343000000002</v>
      </c>
      <c r="R18" s="430">
        <f>OUT_1!R18</f>
        <v>0.37878257999999998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23.126924949999999</v>
      </c>
      <c r="Y18" s="430">
        <f>OUT_1!Y18</f>
        <v>0</v>
      </c>
      <c r="Z18" s="430">
        <f>OUT_1!Z18</f>
        <v>5.2293050000000001E-2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11.026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59956.742100579992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2.6713714199999998</v>
      </c>
      <c r="AR18" s="430">
        <f>OUT_1!AR18</f>
        <v>693.60453443000017</v>
      </c>
      <c r="AS18" s="430">
        <f>OUT_1!AS18</f>
        <v>75998.815054890001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68506.411956400014</v>
      </c>
      <c r="E19" s="436">
        <f t="shared" si="0"/>
        <v>17450.538035529993</v>
      </c>
      <c r="F19" s="436">
        <f t="shared" si="0"/>
        <v>359.63277815000004</v>
      </c>
      <c r="G19" s="436">
        <f t="shared" si="0"/>
        <v>335.31969831000004</v>
      </c>
      <c r="H19" s="436">
        <f t="shared" si="0"/>
        <v>4137.2914540000002</v>
      </c>
      <c r="I19" s="436">
        <f t="shared" si="0"/>
        <v>73.494700009999988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5427.2178187600002</v>
      </c>
      <c r="E29" s="430">
        <f>OUT_1!E29</f>
        <v>1239.8931362600001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6653.5144003599999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6660.3126776899999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16086.915022329998</v>
      </c>
      <c r="E30" s="430">
        <f>OUT_1!E30</f>
        <v>9198.7116353600013</v>
      </c>
      <c r="F30" s="430">
        <f>OUT_1!F30</f>
        <v>2144.2882211900001</v>
      </c>
      <c r="G30" s="430">
        <f>OUT_1!G30</f>
        <v>2169.4044447200004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14268.889298320002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21989.321994394999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10472.5397068</v>
      </c>
      <c r="E31" s="430">
        <f>OUT_1!E31</f>
        <v>2717.7610244399993</v>
      </c>
      <c r="F31" s="430">
        <f>OUT_1!F31</f>
        <v>2339.1857145499998</v>
      </c>
      <c r="G31" s="430">
        <f>OUT_1!G31</f>
        <v>3105.7608932400008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2444.9840305299999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10540.115684779999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31986.672547889997</v>
      </c>
      <c r="E32" s="430">
        <f>OUT_1!E32</f>
        <v>13156.365796059999</v>
      </c>
      <c r="F32" s="430">
        <f>OUT_1!F32</f>
        <v>4483.4739357399994</v>
      </c>
      <c r="G32" s="430">
        <f>OUT_1!G32</f>
        <v>5275.1653379600011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23367.387729210001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39189.750356865006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31986.672547889997</v>
      </c>
      <c r="E33" s="436">
        <f t="shared" si="1"/>
        <v>13156.365796059999</v>
      </c>
      <c r="F33" s="436">
        <f t="shared" si="1"/>
        <v>4483.4739357399994</v>
      </c>
      <c r="G33" s="436">
        <f t="shared" si="1"/>
        <v>5275.1653379600011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2056.7059954300003</v>
      </c>
      <c r="E36" s="430">
        <f>OUT_1!E36</f>
        <v>44.130527409999999</v>
      </c>
      <c r="F36" s="430">
        <f>OUT_1!F36</f>
        <v>67.055047889999997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2020.1849203000002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2094.0382455150002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167.45532338999999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101.50191387000001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167.45532339000002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6979.4035674300003</v>
      </c>
      <c r="E38" s="430">
        <f>OUT_1!E38</f>
        <v>232.64348709000001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7198.4504998600005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7205.2487771900005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9203.5648862500002</v>
      </c>
      <c r="E39" s="430">
        <f>OUT_1!E39</f>
        <v>276.77401450000002</v>
      </c>
      <c r="F39" s="430">
        <f>OUT_1!F39</f>
        <v>78.020470579999994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9320.1373340300015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9466.7423460950031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276.77401450000002</v>
      </c>
      <c r="F40" s="436">
        <f t="shared" si="2"/>
        <v>78.020470579999994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41190.237434139999</v>
      </c>
      <c r="E42" s="430">
        <f t="shared" si="3"/>
        <v>13433.13981056</v>
      </c>
      <c r="F42" s="430">
        <f t="shared" si="3"/>
        <v>4561.4944063199991</v>
      </c>
      <c r="G42" s="430">
        <f t="shared" si="3"/>
        <v>5275.1653379600011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32687.525063240002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48656.492702960008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109696.64939054001</v>
      </c>
      <c r="E47" s="431">
        <f t="shared" si="4"/>
        <v>30883.677846089995</v>
      </c>
      <c r="F47" s="431">
        <f t="shared" si="4"/>
        <v>4921.1271844699995</v>
      </c>
      <c r="G47" s="431">
        <f t="shared" si="4"/>
        <v>5610.4850362700008</v>
      </c>
      <c r="H47" s="431">
        <f t="shared" si="4"/>
        <v>4137.2914540000002</v>
      </c>
      <c r="I47" s="431">
        <f t="shared" si="4"/>
        <v>73.494700009999988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0.81094343000000002</v>
      </c>
      <c r="R47" s="431">
        <f t="shared" si="4"/>
        <v>0.37878257999999998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23.126924949999999</v>
      </c>
      <c r="Y47" s="431">
        <f t="shared" si="4"/>
        <v>0</v>
      </c>
      <c r="Z47" s="431">
        <f t="shared" si="4"/>
        <v>5.2293050000000001E-2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11.026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92644.267163819997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2.6713714199999998</v>
      </c>
      <c r="AR47" s="431">
        <f t="shared" si="4"/>
        <v>859.02788813000018</v>
      </c>
      <c r="AS47" s="431">
        <f t="shared" si="4"/>
        <v>124655.30775785001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109696.64939054001</v>
      </c>
      <c r="E48" s="390">
        <f t="shared" si="5"/>
        <v>30883.677846089995</v>
      </c>
      <c r="F48" s="390">
        <f t="shared" si="5"/>
        <v>4921.1271844699995</v>
      </c>
      <c r="G48" s="390">
        <f t="shared" si="5"/>
        <v>5610.4850362700008</v>
      </c>
      <c r="H48" s="390">
        <f t="shared" si="5"/>
        <v>4137.2914540000002</v>
      </c>
      <c r="I48" s="390">
        <f t="shared" si="5"/>
        <v>73.494700009999988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19498.552958980013</v>
      </c>
      <c r="E18" s="430">
        <f>OUT_4!E18</f>
        <v>6986.0198670099962</v>
      </c>
      <c r="F18" s="430">
        <f>OUT_4!F18</f>
        <v>1015.2404921000002</v>
      </c>
      <c r="G18" s="430">
        <f>OUT_4!G18</f>
        <v>2511.3807317199999</v>
      </c>
      <c r="H18" s="430">
        <f>OUT_4!H18</f>
        <v>4148.9319459899989</v>
      </c>
      <c r="I18" s="430">
        <f>OUT_4!I18</f>
        <v>0</v>
      </c>
      <c r="J18" s="430">
        <f>OUT_4!J18</f>
        <v>1918.1059141649994</v>
      </c>
      <c r="K18" s="430">
        <f>OUT_4!K18</f>
        <v>175.93233135999998</v>
      </c>
      <c r="L18" s="430">
        <f>OUT_4!L18</f>
        <v>0</v>
      </c>
      <c r="M18" s="430">
        <f>OUT_4!M18</f>
        <v>23928.039604865015</v>
      </c>
      <c r="N18" s="430">
        <f>OUT_4!N18</f>
        <v>11310.884144359996</v>
      </c>
      <c r="O18" s="430">
        <f>OUT_4!O18</f>
        <v>1015.2404921000002</v>
      </c>
    </row>
    <row r="19" spans="1:16" s="376" customFormat="1" ht="15">
      <c r="A19" s="385"/>
      <c r="B19" s="444" t="s">
        <v>158</v>
      </c>
      <c r="C19" s="445"/>
      <c r="D19" s="430">
        <f>OUT_4!D19</f>
        <v>18950.843645620014</v>
      </c>
      <c r="E19" s="430">
        <f>OUT_4!E19</f>
        <v>10986.712091989995</v>
      </c>
      <c r="F19" s="430">
        <f>OUT_4!F19</f>
        <v>1990.2815107900003</v>
      </c>
      <c r="G19" s="430">
        <f>OUT_4!G19</f>
        <v>8853.7407678050004</v>
      </c>
      <c r="H19" s="430">
        <f>OUT_4!H19</f>
        <v>13135.581226580005</v>
      </c>
      <c r="I19" s="430">
        <f>OUT_4!I19</f>
        <v>0</v>
      </c>
      <c r="J19" s="430">
        <f>OUT_4!J19</f>
        <v>52.055204240000002</v>
      </c>
      <c r="K19" s="430">
        <f>OUT_4!K19</f>
        <v>115.40011914999999</v>
      </c>
      <c r="L19" s="430">
        <f>OUT_4!L19</f>
        <v>0</v>
      </c>
      <c r="M19" s="430">
        <f>OUT_4!M19</f>
        <v>27856.639617665016</v>
      </c>
      <c r="N19" s="430">
        <f>OUT_4!N19</f>
        <v>24237.693437720001</v>
      </c>
      <c r="O19" s="430">
        <f>OUT_4!O19</f>
        <v>1990.2815107900003</v>
      </c>
    </row>
    <row r="20" spans="1:16" s="376" customFormat="1" ht="15">
      <c r="A20" s="382"/>
      <c r="B20" s="386" t="s">
        <v>159</v>
      </c>
      <c r="C20" s="386"/>
      <c r="D20" s="430">
        <f>OUT_4!D20</f>
        <v>8314.182273340004</v>
      </c>
      <c r="E20" s="430">
        <f>OUT_4!E20</f>
        <v>6157.1699719500002</v>
      </c>
      <c r="F20" s="430">
        <f>OUT_4!F20</f>
        <v>2099.8122429500004</v>
      </c>
      <c r="G20" s="430">
        <f>OUT_4!G20</f>
        <v>9767.8467089599944</v>
      </c>
      <c r="H20" s="430">
        <f>OUT_4!H20</f>
        <v>760.17121679999991</v>
      </c>
      <c r="I20" s="430">
        <f>OUT_4!I20</f>
        <v>12.097759030000001</v>
      </c>
      <c r="J20" s="430">
        <f>OUT_4!J20</f>
        <v>5553.1963963500011</v>
      </c>
      <c r="K20" s="430">
        <f>OUT_4!K20</f>
        <v>1636.88179717</v>
      </c>
      <c r="L20" s="430">
        <f>OUT_4!L20</f>
        <v>15.170583690000001</v>
      </c>
      <c r="M20" s="430">
        <f>OUT_4!M20</f>
        <v>23635.22537865</v>
      </c>
      <c r="N20" s="430">
        <f>OUT_4!N20</f>
        <v>8554.2229859200015</v>
      </c>
      <c r="O20" s="430">
        <f>OUT_4!O20</f>
        <v>2127.0805856700003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46763.578877940032</v>
      </c>
      <c r="E21" s="431">
        <f>OUT_4!E21</f>
        <v>24129.901930949989</v>
      </c>
      <c r="F21" s="431">
        <f>OUT_4!F21</f>
        <v>5105.3342458400002</v>
      </c>
      <c r="G21" s="431">
        <f>OUT_4!G21</f>
        <v>21132.968208484996</v>
      </c>
      <c r="H21" s="431">
        <f>OUT_4!H21</f>
        <v>18044.684389370006</v>
      </c>
      <c r="I21" s="431">
        <f>OUT_4!I21</f>
        <v>12.097759030000001</v>
      </c>
      <c r="J21" s="431">
        <f>OUT_4!J21</f>
        <v>7523.357514755</v>
      </c>
      <c r="K21" s="431">
        <f>OUT_4!K21</f>
        <v>1928.21424768</v>
      </c>
      <c r="L21" s="431">
        <f>OUT_4!L21</f>
        <v>15.170583690000001</v>
      </c>
      <c r="M21" s="431">
        <f>OUT_4!M21</f>
        <v>75419.904601180024</v>
      </c>
      <c r="N21" s="431">
        <f>OUT_4!N21</f>
        <v>44102.800567999999</v>
      </c>
      <c r="O21" s="431">
        <f>OUT_4!O21</f>
        <v>5132.6025885600011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25743.493288719976</v>
      </c>
      <c r="E15" s="227">
        <v>6980.0881634299922</v>
      </c>
      <c r="F15" s="225">
        <v>40.936550029999992</v>
      </c>
      <c r="G15" s="227">
        <v>114.84610101999998</v>
      </c>
      <c r="H15" s="227">
        <v>1483.3476545200001</v>
      </c>
      <c r="I15" s="227">
        <v>10.368412879999999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23.126924949999999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20518.281470119982</v>
      </c>
      <c r="AK15" s="227"/>
      <c r="AL15" s="227"/>
      <c r="AM15" s="227"/>
      <c r="AN15" s="227"/>
      <c r="AO15" s="227"/>
      <c r="AP15" s="227"/>
      <c r="AQ15" s="227"/>
      <c r="AR15" s="227">
        <v>85.138070590000012</v>
      </c>
      <c r="AS15" s="295">
        <f>SUM(D15:AR15)/2</f>
        <v>27499.813318129975</v>
      </c>
    </row>
    <row r="16" spans="1:62" s="23" customFormat="1" ht="18" customHeight="1">
      <c r="A16" s="26"/>
      <c r="B16" s="51" t="s">
        <v>106</v>
      </c>
      <c r="C16" s="328"/>
      <c r="D16" s="227">
        <v>30011.36315469004</v>
      </c>
      <c r="E16" s="227">
        <v>6284.99787474</v>
      </c>
      <c r="F16" s="227">
        <v>305.52745974000004</v>
      </c>
      <c r="G16" s="227">
        <v>186.37303698000005</v>
      </c>
      <c r="H16" s="227">
        <v>1322.4139785900002</v>
      </c>
      <c r="I16" s="225">
        <v>42.542495669999994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0.81094343000000002</v>
      </c>
      <c r="R16" s="227">
        <v>0.37878257999999998</v>
      </c>
      <c r="S16" s="227"/>
      <c r="T16" s="227"/>
      <c r="U16" s="227"/>
      <c r="V16" s="227"/>
      <c r="W16" s="227"/>
      <c r="X16" s="227"/>
      <c r="Y16" s="227"/>
      <c r="Z16" s="227">
        <v>5.2293050000000001E-2</v>
      </c>
      <c r="AA16" s="227"/>
      <c r="AB16" s="227"/>
      <c r="AC16" s="227"/>
      <c r="AD16" s="227"/>
      <c r="AE16" s="227">
        <v>11.026</v>
      </c>
      <c r="AF16" s="227"/>
      <c r="AG16" s="227"/>
      <c r="AH16" s="227"/>
      <c r="AI16" s="227"/>
      <c r="AJ16" s="227">
        <v>24664.160296430007</v>
      </c>
      <c r="AK16" s="227"/>
      <c r="AL16" s="227">
        <v>296.34142957</v>
      </c>
      <c r="AM16" s="227"/>
      <c r="AN16" s="227"/>
      <c r="AO16" s="227"/>
      <c r="AP16" s="227"/>
      <c r="AQ16" s="227">
        <v>1.6715314100000001</v>
      </c>
      <c r="AR16" s="227">
        <v>577.82811263000019</v>
      </c>
      <c r="AS16" s="295">
        <f>SUM(D16:AR16)/2</f>
        <v>31927.837248440021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12751.555512990006</v>
      </c>
      <c r="E17" s="227">
        <v>4185.4519973600009</v>
      </c>
      <c r="F17" s="227">
        <v>13.168768380000001</v>
      </c>
      <c r="G17" s="227">
        <v>34.100560310000006</v>
      </c>
      <c r="H17" s="227">
        <v>1331.5298208900001</v>
      </c>
      <c r="I17" s="227">
        <v>20.583791459999997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14774.300334029997</v>
      </c>
      <c r="AK17" s="227"/>
      <c r="AL17" s="227"/>
      <c r="AM17" s="227"/>
      <c r="AN17" s="227"/>
      <c r="AO17" s="227"/>
      <c r="AP17" s="227"/>
      <c r="AQ17" s="227">
        <v>0.99984001</v>
      </c>
      <c r="AR17" s="227">
        <v>30.638351209999996</v>
      </c>
      <c r="AS17" s="295">
        <f>SUM(D17:AR17)/2</f>
        <v>16571.164488320002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68506.411956400014</v>
      </c>
      <c r="E18" s="295">
        <f t="shared" si="0"/>
        <v>17450.538035529993</v>
      </c>
      <c r="F18" s="295">
        <f t="shared" si="0"/>
        <v>359.63277815000004</v>
      </c>
      <c r="G18" s="295">
        <f t="shared" si="0"/>
        <v>335.31969831000004</v>
      </c>
      <c r="H18" s="295">
        <f t="shared" si="0"/>
        <v>4137.2914540000002</v>
      </c>
      <c r="I18" s="295">
        <f t="shared" si="0"/>
        <v>73.494700009999988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0.81094343000000002</v>
      </c>
      <c r="R18" s="295">
        <f t="shared" si="0"/>
        <v>0.37878257999999998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23.126924949999999</v>
      </c>
      <c r="Y18" s="295">
        <f t="shared" si="0"/>
        <v>0</v>
      </c>
      <c r="Z18" s="295">
        <f t="shared" si="0"/>
        <v>5.2293050000000001E-2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11.026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59956.742100579992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2.6713714199999998</v>
      </c>
      <c r="AR18" s="295">
        <f t="shared" si="0"/>
        <v>693.60453443000017</v>
      </c>
      <c r="AS18" s="295">
        <f>SUM(D18:AR18)/2</f>
        <v>75998.815054890001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75998.815054890001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5427.2178187600002</v>
      </c>
      <c r="E29" s="227">
        <v>1239.8931362600001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6653.5144003599999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6660.3126776899999</v>
      </c>
    </row>
    <row r="30" spans="1:62" s="17" customFormat="1" ht="18" customHeight="1">
      <c r="A30" s="24"/>
      <c r="B30" s="51" t="s">
        <v>106</v>
      </c>
      <c r="C30" s="25"/>
      <c r="D30" s="227">
        <v>16086.915022329998</v>
      </c>
      <c r="E30" s="227">
        <v>9198.7116353600013</v>
      </c>
      <c r="F30" s="227">
        <v>2144.2882211900001</v>
      </c>
      <c r="G30" s="227">
        <v>2169.4044447200004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14268.889298320002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21989.321994394999</v>
      </c>
    </row>
    <row r="31" spans="1:62" s="17" customFormat="1" ht="18" customHeight="1">
      <c r="A31" s="20"/>
      <c r="B31" s="51" t="s">
        <v>107</v>
      </c>
      <c r="C31" s="25"/>
      <c r="D31" s="227">
        <v>10472.5397068</v>
      </c>
      <c r="E31" s="227">
        <v>2717.7610244399993</v>
      </c>
      <c r="F31" s="227">
        <v>2339.1857145499998</v>
      </c>
      <c r="G31" s="227">
        <v>3105.7608932400008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2444.9840305299999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10540.115684779999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31986.672547889997</v>
      </c>
      <c r="E32" s="295">
        <f t="shared" si="2"/>
        <v>13156.365796059999</v>
      </c>
      <c r="F32" s="295">
        <f t="shared" si="2"/>
        <v>4483.4739357399994</v>
      </c>
      <c r="G32" s="295">
        <f t="shared" si="2"/>
        <v>5275.1653379600011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23367.387729210001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39189.750356865006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39189.750356865006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2056.7059954300003</v>
      </c>
      <c r="E36" s="227">
        <v>44.130527409999999</v>
      </c>
      <c r="F36" s="227">
        <v>67.055047889999997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2020.1849203000002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2094.0382455150002</v>
      </c>
    </row>
    <row r="37" spans="1:62" s="17" customFormat="1" ht="18" customHeight="1">
      <c r="A37" s="24"/>
      <c r="B37" s="51" t="s">
        <v>106</v>
      </c>
      <c r="C37" s="25"/>
      <c r="D37" s="227">
        <v>167.45532338999999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101.50191387000001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167.45532339000002</v>
      </c>
    </row>
    <row r="38" spans="1:62" s="17" customFormat="1" ht="18" customHeight="1">
      <c r="A38" s="20"/>
      <c r="B38" s="51" t="s">
        <v>107</v>
      </c>
      <c r="C38" s="25"/>
      <c r="D38" s="227">
        <v>6979.4035674300003</v>
      </c>
      <c r="E38" s="227">
        <v>232.64348709000001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7198.4504998600005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7205.2487771900005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9203.5648862500002</v>
      </c>
      <c r="E39" s="295">
        <f t="shared" si="3"/>
        <v>276.77401450000002</v>
      </c>
      <c r="F39" s="295">
        <f t="shared" si="3"/>
        <v>78.020470579999994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9320.1373340300015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9466.7423460950031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9466.7423460950031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41190.237434139999</v>
      </c>
      <c r="E42" s="295">
        <f>+SUM(E39,E32)</f>
        <v>13433.13981056</v>
      </c>
      <c r="F42" s="295">
        <f>+SUM(F39,F32)</f>
        <v>4561.4944063199991</v>
      </c>
      <c r="G42" s="295">
        <f>+SUM(G39,G32)</f>
        <v>5275.1653379600011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32687.525063240002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48656.49270296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109696.64939054001</v>
      </c>
      <c r="E46" s="296">
        <f t="shared" si="5"/>
        <v>30883.677846089995</v>
      </c>
      <c r="F46" s="296">
        <f t="shared" si="5"/>
        <v>4921.1271844699995</v>
      </c>
      <c r="G46" s="296">
        <f t="shared" si="5"/>
        <v>5610.4850362700008</v>
      </c>
      <c r="H46" s="296">
        <f t="shared" si="5"/>
        <v>4137.2914540000002</v>
      </c>
      <c r="I46" s="296">
        <f t="shared" si="5"/>
        <v>73.494700009999988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0.81094343000000002</v>
      </c>
      <c r="R46" s="296">
        <f t="shared" si="5"/>
        <v>0.37878257999999998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23.126924949999999</v>
      </c>
      <c r="Y46" s="296">
        <f t="shared" si="5"/>
        <v>0</v>
      </c>
      <c r="Z46" s="296">
        <f t="shared" si="5"/>
        <v>5.2293050000000001E-2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11.026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92644.267163819997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2.6713714199999998</v>
      </c>
      <c r="AR46" s="296">
        <f t="shared" si="5"/>
        <v>859.02788813000018</v>
      </c>
      <c r="AS46" s="296">
        <f>+SUM(AS42,AS25,AS18,AS44)</f>
        <v>124655.30775785001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124655.30775785001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2019-10-01T14:36:55Z</dcterms:created>
  <dcterms:modified xsi:type="dcterms:W3CDTF">2019-10-01T14:36:55Z</dcterms:modified>
  <cp:category/>
</cp:coreProperties>
</file>